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NT0010\Desktop\Attila\2016\HNT weboldal\Tagjainknak\statisztika\export-import\2016\"/>
    </mc:Choice>
  </mc:AlternateContent>
  <bookViews>
    <workbookView xWindow="0" yWindow="0" windowWidth="28800" windowHeight="12435"/>
  </bookViews>
  <sheets>
    <sheet name="import 20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J38" i="1"/>
  <c r="G38" i="1"/>
  <c r="J30" i="1"/>
  <c r="G30" i="1"/>
  <c r="D30" i="1"/>
  <c r="D26" i="1"/>
  <c r="V48" i="1"/>
  <c r="S48" i="1"/>
  <c r="S45" i="1"/>
  <c r="S43" i="1"/>
  <c r="M54" i="1"/>
  <c r="J54" i="1"/>
  <c r="G54" i="1"/>
  <c r="D54" i="1"/>
  <c r="D48" i="1"/>
  <c r="G48" i="1"/>
  <c r="J48" i="1"/>
  <c r="M48" i="1"/>
  <c r="J45" i="1"/>
  <c r="G45" i="1"/>
  <c r="D45" i="1"/>
  <c r="V38" i="1"/>
  <c r="S38" i="1"/>
  <c r="P38" i="1"/>
  <c r="M30" i="1"/>
  <c r="M24" i="1"/>
  <c r="M9" i="1"/>
  <c r="L54" i="1"/>
  <c r="K54" i="1"/>
  <c r="I54" i="1"/>
  <c r="H54" i="1"/>
  <c r="F54" i="1"/>
  <c r="E54" i="1"/>
  <c r="C54" i="1"/>
  <c r="B54" i="1"/>
  <c r="X48" i="1"/>
  <c r="W48" i="1"/>
  <c r="Y48" i="1" s="1"/>
  <c r="U48" i="1"/>
  <c r="T48" i="1"/>
  <c r="R48" i="1"/>
  <c r="Q48" i="1"/>
  <c r="L48" i="1"/>
  <c r="K48" i="1"/>
  <c r="I48" i="1"/>
  <c r="H48" i="1"/>
  <c r="F48" i="1"/>
  <c r="E48" i="1"/>
  <c r="C48" i="1"/>
  <c r="B48" i="1"/>
  <c r="X45" i="1"/>
  <c r="W45" i="1"/>
  <c r="V45" i="1"/>
  <c r="U45" i="1"/>
  <c r="T45" i="1"/>
  <c r="R45" i="1"/>
  <c r="Q45" i="1"/>
  <c r="P45" i="1"/>
  <c r="O45" i="1"/>
  <c r="N45" i="1"/>
  <c r="L45" i="1"/>
  <c r="M45" i="1"/>
  <c r="K45" i="1"/>
  <c r="I45" i="1"/>
  <c r="H45" i="1"/>
  <c r="F45" i="1"/>
  <c r="E45" i="1"/>
  <c r="C45" i="1"/>
  <c r="B45" i="1"/>
  <c r="V43" i="1"/>
  <c r="U43" i="1"/>
  <c r="X43" i="1" s="1"/>
  <c r="Y43" i="1" s="1"/>
  <c r="T43" i="1"/>
  <c r="R43" i="1"/>
  <c r="Q43" i="1"/>
  <c r="J43" i="1"/>
  <c r="I43" i="1"/>
  <c r="H43" i="1"/>
  <c r="G43" i="1"/>
  <c r="F43" i="1"/>
  <c r="E43" i="1"/>
  <c r="X38" i="1"/>
  <c r="Y38" i="1" s="1"/>
  <c r="W38" i="1"/>
  <c r="U38" i="1"/>
  <c r="T38" i="1"/>
  <c r="R38" i="1"/>
  <c r="Q38" i="1"/>
  <c r="O38" i="1"/>
  <c r="N38" i="1"/>
  <c r="L38" i="1"/>
  <c r="K38" i="1"/>
  <c r="I38" i="1"/>
  <c r="H38" i="1"/>
  <c r="F38" i="1"/>
  <c r="E38" i="1"/>
  <c r="L30" i="1"/>
  <c r="K30" i="1"/>
  <c r="I30" i="1"/>
  <c r="H30" i="1"/>
  <c r="F30" i="1"/>
  <c r="E30" i="1"/>
  <c r="C30" i="1"/>
  <c r="B30" i="1"/>
  <c r="X26" i="1"/>
  <c r="C26" i="1"/>
  <c r="B26" i="1"/>
  <c r="V5" i="1"/>
  <c r="S5" i="1"/>
  <c r="P5" i="1"/>
  <c r="M5" i="1"/>
  <c r="J5" i="1"/>
  <c r="G5" i="1"/>
  <c r="D5" i="1"/>
  <c r="X5" i="1"/>
  <c r="Y5" i="1" s="1"/>
  <c r="U5" i="1"/>
  <c r="R5" i="1"/>
  <c r="O5" i="1"/>
  <c r="L5" i="1"/>
  <c r="I5" i="1"/>
  <c r="F5" i="1"/>
  <c r="C5" i="1"/>
  <c r="W5" i="1"/>
  <c r="T5" i="1"/>
  <c r="Q5" i="1"/>
  <c r="N5" i="1"/>
  <c r="K5" i="1"/>
  <c r="H5" i="1"/>
  <c r="E5" i="1"/>
  <c r="B5" i="1"/>
  <c r="Y53" i="1"/>
  <c r="Y51" i="1"/>
  <c r="Y50" i="1"/>
  <c r="Y49" i="1"/>
  <c r="Y46" i="1"/>
  <c r="Y44" i="1"/>
  <c r="Y42" i="1"/>
  <c r="Y40" i="1"/>
  <c r="Y39" i="1"/>
  <c r="Y33" i="1"/>
  <c r="Y29" i="1"/>
  <c r="Y25" i="1"/>
  <c r="Y24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X56" i="1"/>
  <c r="Y56" i="1" s="1"/>
  <c r="X55" i="1"/>
  <c r="X54" i="1" s="1"/>
  <c r="Y54" i="1" s="1"/>
  <c r="X53" i="1"/>
  <c r="X51" i="1"/>
  <c r="X50" i="1"/>
  <c r="X49" i="1"/>
  <c r="X46" i="1"/>
  <c r="X44" i="1"/>
  <c r="X42" i="1"/>
  <c r="X40" i="1"/>
  <c r="X39" i="1"/>
  <c r="X37" i="1"/>
  <c r="X36" i="1"/>
  <c r="Y36" i="1" s="1"/>
  <c r="X35" i="1"/>
  <c r="Y35" i="1" s="1"/>
  <c r="X34" i="1"/>
  <c r="Y34" i="1" s="1"/>
  <c r="X33" i="1"/>
  <c r="X32" i="1"/>
  <c r="X30" i="1" s="1"/>
  <c r="Y30" i="1" s="1"/>
  <c r="X29" i="1"/>
  <c r="X28" i="1"/>
  <c r="Y28" i="1" s="1"/>
  <c r="X25" i="1"/>
  <c r="X24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W56" i="1"/>
  <c r="W55" i="1"/>
  <c r="W54" i="1" s="1"/>
  <c r="W53" i="1"/>
  <c r="W51" i="1"/>
  <c r="W50" i="1"/>
  <c r="W49" i="1"/>
  <c r="W46" i="1"/>
  <c r="W44" i="1"/>
  <c r="W43" i="1"/>
  <c r="W42" i="1"/>
  <c r="W40" i="1"/>
  <c r="W39" i="1"/>
  <c r="W37" i="1"/>
  <c r="Y37" i="1" s="1"/>
  <c r="W36" i="1"/>
  <c r="W35" i="1"/>
  <c r="W34" i="1"/>
  <c r="W33" i="1"/>
  <c r="W30" i="1" s="1"/>
  <c r="W32" i="1"/>
  <c r="W29" i="1"/>
  <c r="W28" i="1"/>
  <c r="W26" i="1" s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V53" i="1"/>
  <c r="V51" i="1"/>
  <c r="V46" i="1"/>
  <c r="V44" i="1"/>
  <c r="V42" i="1"/>
  <c r="V40" i="1"/>
  <c r="V39" i="1"/>
  <c r="V24" i="1"/>
  <c r="V22" i="1"/>
  <c r="V19" i="1"/>
  <c r="V18" i="1"/>
  <c r="V17" i="1"/>
  <c r="V13" i="1"/>
  <c r="V11" i="1"/>
  <c r="V9" i="1"/>
  <c r="V6" i="1"/>
  <c r="U53" i="1"/>
  <c r="U51" i="1"/>
  <c r="U46" i="1"/>
  <c r="U44" i="1"/>
  <c r="U42" i="1"/>
  <c r="U40" i="1"/>
  <c r="U39" i="1"/>
  <c r="U24" i="1"/>
  <c r="U22" i="1"/>
  <c r="U19" i="1"/>
  <c r="U18" i="1"/>
  <c r="U17" i="1"/>
  <c r="U13" i="1"/>
  <c r="U11" i="1"/>
  <c r="U9" i="1"/>
  <c r="U6" i="1"/>
  <c r="S53" i="1"/>
  <c r="S51" i="1"/>
  <c r="S46" i="1"/>
  <c r="S44" i="1"/>
  <c r="S42" i="1"/>
  <c r="S40" i="1"/>
  <c r="S22" i="1"/>
  <c r="S19" i="1"/>
  <c r="S18" i="1"/>
  <c r="S17" i="1"/>
  <c r="S13" i="1"/>
  <c r="S11" i="1"/>
  <c r="S9" i="1"/>
  <c r="S6" i="1"/>
  <c r="T53" i="1"/>
  <c r="T51" i="1"/>
  <c r="T46" i="1"/>
  <c r="T44" i="1"/>
  <c r="T42" i="1"/>
  <c r="T40" i="1"/>
  <c r="T39" i="1"/>
  <c r="T24" i="1"/>
  <c r="T22" i="1"/>
  <c r="T21" i="1"/>
  <c r="T19" i="1"/>
  <c r="T18" i="1"/>
  <c r="T17" i="1"/>
  <c r="T13" i="1"/>
  <c r="T11" i="1"/>
  <c r="T9" i="1"/>
  <c r="T6" i="1"/>
  <c r="Y55" i="1" l="1"/>
  <c r="Y32" i="1"/>
  <c r="Y26" i="1"/>
  <c r="Y45" i="1"/>
  <c r="P46" i="1" l="1"/>
  <c r="P40" i="1"/>
  <c r="P39" i="1"/>
  <c r="P24" i="1"/>
  <c r="P19" i="1"/>
  <c r="P17" i="1"/>
  <c r="P11" i="1"/>
  <c r="P9" i="1"/>
  <c r="M56" i="1" l="1"/>
  <c r="M55" i="1"/>
  <c r="M51" i="1"/>
  <c r="M50" i="1"/>
  <c r="M49" i="1"/>
  <c r="M46" i="1"/>
  <c r="M40" i="1"/>
  <c r="M37" i="1"/>
  <c r="M36" i="1"/>
  <c r="M35" i="1"/>
  <c r="M34" i="1"/>
  <c r="M33" i="1"/>
  <c r="M32" i="1"/>
  <c r="M25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8" i="1"/>
  <c r="M7" i="1"/>
  <c r="M6" i="1"/>
  <c r="L56" i="1"/>
  <c r="L55" i="1"/>
  <c r="L51" i="1"/>
  <c r="L50" i="1"/>
  <c r="L49" i="1"/>
  <c r="L46" i="1"/>
  <c r="L40" i="1"/>
  <c r="L37" i="1"/>
  <c r="L36" i="1"/>
  <c r="L35" i="1"/>
  <c r="L34" i="1"/>
  <c r="L33" i="1"/>
  <c r="L32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K56" i="1"/>
  <c r="K55" i="1"/>
  <c r="K51" i="1"/>
  <c r="K50" i="1"/>
  <c r="K49" i="1"/>
  <c r="K40" i="1"/>
  <c r="K46" i="1"/>
  <c r="K36" i="1"/>
  <c r="K35" i="1"/>
  <c r="K34" i="1"/>
  <c r="K33" i="1"/>
  <c r="K32" i="1"/>
  <c r="K37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J56" i="1"/>
  <c r="J55" i="1"/>
  <c r="J51" i="1"/>
  <c r="J50" i="1"/>
  <c r="J49" i="1"/>
  <c r="J46" i="1"/>
  <c r="J44" i="1"/>
  <c r="J40" i="1"/>
  <c r="J37" i="1"/>
  <c r="J36" i="1"/>
  <c r="J35" i="1"/>
  <c r="J34" i="1"/>
  <c r="J33" i="1"/>
  <c r="J32" i="1"/>
  <c r="J25" i="1"/>
  <c r="J24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G56" i="1" l="1"/>
  <c r="G55" i="1"/>
  <c r="G51" i="1"/>
  <c r="G50" i="1"/>
  <c r="G49" i="1"/>
  <c r="G47" i="1"/>
  <c r="G46" i="1"/>
  <c r="G44" i="1"/>
  <c r="G40" i="1"/>
  <c r="G36" i="1"/>
  <c r="G35" i="1"/>
  <c r="G34" i="1"/>
  <c r="G24" i="1"/>
  <c r="G22" i="1"/>
  <c r="G21" i="1"/>
  <c r="G20" i="1"/>
  <c r="G19" i="1"/>
  <c r="G18" i="1"/>
  <c r="G17" i="1"/>
  <c r="G16" i="1"/>
  <c r="G14" i="1"/>
  <c r="G13" i="1"/>
  <c r="G12" i="1"/>
  <c r="G11" i="1"/>
  <c r="G9" i="1"/>
  <c r="G8" i="1"/>
  <c r="G7" i="1"/>
  <c r="G6" i="1"/>
  <c r="D46" i="1" l="1"/>
  <c r="D56" i="1"/>
  <c r="D49" i="1"/>
  <c r="D35" i="1"/>
  <c r="D29" i="1"/>
  <c r="D28" i="1"/>
  <c r="D22" i="1"/>
  <c r="D20" i="1"/>
  <c r="D19" i="1"/>
  <c r="D18" i="1"/>
  <c r="D17" i="1"/>
  <c r="D13" i="1"/>
  <c r="D11" i="1"/>
  <c r="D9" i="1"/>
  <c r="D6" i="1"/>
</calcChain>
</file>

<file path=xl/comments1.xml><?xml version="1.0" encoding="utf-8"?>
<comments xmlns="http://schemas.openxmlformats.org/spreadsheetml/2006/main">
  <authors>
    <author>HNT0010</author>
  </authors>
  <commentList>
    <comment ref="Y5" authorId="0" shapeId="0">
      <text>
        <r>
          <rPr>
            <b/>
            <sz val="9"/>
            <color indexed="81"/>
            <rFont val="Segoe UI"/>
            <family val="2"/>
            <charset val="238"/>
          </rPr>
          <t>HNT0010: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<sst xmlns="http://schemas.openxmlformats.org/spreadsheetml/2006/main" count="91" uniqueCount="68">
  <si>
    <t>Megnevezés</t>
  </si>
  <si>
    <t>Típus</t>
  </si>
  <si>
    <t>Mértékegység</t>
  </si>
  <si>
    <t xml:space="preserve">összesen </t>
  </si>
  <si>
    <t>EU-28</t>
  </si>
  <si>
    <t>Ausztria</t>
  </si>
  <si>
    <t>Belgium</t>
  </si>
  <si>
    <t>Bulgária</t>
  </si>
  <si>
    <t>Csehország</t>
  </si>
  <si>
    <t>Franciaország</t>
  </si>
  <si>
    <t>Görögország</t>
  </si>
  <si>
    <t>Hollandia</t>
  </si>
  <si>
    <t>Nagy-Britannia</t>
  </si>
  <si>
    <t>Németország</t>
  </si>
  <si>
    <t>Olaszország</t>
  </si>
  <si>
    <t>Portugália</t>
  </si>
  <si>
    <t>Románia</t>
  </si>
  <si>
    <t>Spanyolország</t>
  </si>
  <si>
    <t>Svédország</t>
  </si>
  <si>
    <t>Szlovákia</t>
  </si>
  <si>
    <t>Szlovénia</t>
  </si>
  <si>
    <t>Volt SZU országai</t>
  </si>
  <si>
    <t>Grúzia</t>
  </si>
  <si>
    <t>Ukrajna</t>
  </si>
  <si>
    <t>Más EU országok</t>
  </si>
  <si>
    <t>Macedónia</t>
  </si>
  <si>
    <t>Montenegró</t>
  </si>
  <si>
    <t>Svájc</t>
  </si>
  <si>
    <t>Törökország</t>
  </si>
  <si>
    <t>Ázsia</t>
  </si>
  <si>
    <t>Izrael</t>
  </si>
  <si>
    <t>Afrika összesen</t>
  </si>
  <si>
    <t>Dél-Afrika</t>
  </si>
  <si>
    <t>Észak és Közép-Amerika</t>
  </si>
  <si>
    <t>Egyesült Államok</t>
  </si>
  <si>
    <t>Kanada</t>
  </si>
  <si>
    <t>Dél-Amerika</t>
  </si>
  <si>
    <t>Argentína</t>
  </si>
  <si>
    <t>Brazília</t>
  </si>
  <si>
    <t>Chile</t>
  </si>
  <si>
    <t>Uruguay</t>
  </si>
  <si>
    <t>Óceánia</t>
  </si>
  <si>
    <t>Ausztrália</t>
  </si>
  <si>
    <t>Új-Zéland</t>
  </si>
  <si>
    <t>mennyiség hl</t>
  </si>
  <si>
    <t>érték euró</t>
  </si>
  <si>
    <t>Oroszország</t>
  </si>
  <si>
    <t>Bosznia- Hercegovina</t>
  </si>
  <si>
    <t>Kína</t>
  </si>
  <si>
    <t>Libanon</t>
  </si>
  <si>
    <t>Peru</t>
  </si>
  <si>
    <t>fehér</t>
  </si>
  <si>
    <t>vörös</t>
  </si>
  <si>
    <t>összes</t>
  </si>
  <si>
    <t>átlagár euró/l</t>
  </si>
  <si>
    <t>menniség hl</t>
  </si>
  <si>
    <t>adatok: KSH</t>
  </si>
  <si>
    <r>
      <t xml:space="preserve">pezsgő - </t>
    </r>
    <r>
      <rPr>
        <b/>
        <sz val="14"/>
        <color theme="1"/>
        <rFont val="Calibri"/>
        <family val="2"/>
        <charset val="238"/>
        <scheme val="minor"/>
      </rPr>
      <t>220410</t>
    </r>
  </si>
  <si>
    <r>
      <t>palackos-</t>
    </r>
    <r>
      <rPr>
        <b/>
        <sz val="14"/>
        <color theme="1"/>
        <rFont val="Calibri"/>
        <family val="2"/>
        <charset val="238"/>
        <scheme val="minor"/>
      </rPr>
      <t>220421</t>
    </r>
  </si>
  <si>
    <r>
      <t>hordós-</t>
    </r>
    <r>
      <rPr>
        <b/>
        <sz val="14"/>
        <color theme="1"/>
        <rFont val="Calibri"/>
        <family val="2"/>
        <charset val="238"/>
        <scheme val="minor"/>
      </rPr>
      <t>220429</t>
    </r>
  </si>
  <si>
    <r>
      <t xml:space="preserve">összes </t>
    </r>
    <r>
      <rPr>
        <b/>
        <sz val="14"/>
        <color theme="1"/>
        <rFont val="Calibri"/>
        <family val="2"/>
        <charset val="238"/>
        <scheme val="minor"/>
      </rPr>
      <t>220410+220421+220429</t>
    </r>
  </si>
  <si>
    <t>Horvátország</t>
  </si>
  <si>
    <t>Luxemburg</t>
  </si>
  <si>
    <t>Szerbia</t>
  </si>
  <si>
    <t>Dánia</t>
  </si>
  <si>
    <t>Málta</t>
  </si>
  <si>
    <t>Lengyelország</t>
  </si>
  <si>
    <t>Hongkong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</si>
</sst>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rgb="FF3C3C3C"/>
      <name val="Tahoma"/>
      <family val="2"/>
      <charset val="238"/>
    </font>
    <font>
      <sz val="11"/>
      <color rgb="FF3C3C3C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auto="1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auto="1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16">
    <xf numFmtId="0" fontId="0" fillId="0" borderId="0" xfId="0"/>
    <xf numFmtId="0" fontId="0" fillId="0" borderId="61" xfId="0" applyBorder="1"/>
    <xf numFmtId="0" fontId="0" fillId="0" borderId="62" xfId="0" applyBorder="1"/>
    <xf numFmtId="2" fontId="0" fillId="0" borderId="0" xfId="0" applyNumberFormat="1"/>
    <xf numFmtId="0" fontId="8" fillId="0" borderId="33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8" fillId="0" borderId="59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2" fontId="0" fillId="0" borderId="7" xfId="0" applyNumberFormat="1" applyBorder="1" applyAlignment="1">
      <alignment horizontal="center" wrapText="1"/>
    </xf>
    <xf numFmtId="2" fontId="0" fillId="0" borderId="29" xfId="0" applyNumberForma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6" xfId="0" applyBorder="1"/>
    <xf numFmtId="0" fontId="0" fillId="0" borderId="28" xfId="0" applyBorder="1"/>
    <xf numFmtId="0" fontId="0" fillId="0" borderId="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" xfId="0" applyBorder="1"/>
    <xf numFmtId="0" fontId="0" fillId="0" borderId="23" xfId="0" applyBorder="1"/>
    <xf numFmtId="0" fontId="0" fillId="0" borderId="4" xfId="0" applyBorder="1"/>
    <xf numFmtId="0" fontId="0" fillId="0" borderId="18" xfId="0" applyBorder="1"/>
    <xf numFmtId="2" fontId="0" fillId="0" borderId="7" xfId="0" applyNumberFormat="1" applyBorder="1" applyAlignment="1">
      <alignment wrapText="1"/>
    </xf>
    <xf numFmtId="2" fontId="0" fillId="0" borderId="29" xfId="0" applyNumberFormat="1" applyBorder="1" applyAlignment="1">
      <alignment wrapText="1"/>
    </xf>
    <xf numFmtId="2" fontId="0" fillId="0" borderId="51" xfId="0" applyNumberFormat="1" applyBorder="1" applyAlignment="1">
      <alignment horizontal="center" wrapText="1"/>
    </xf>
    <xf numFmtId="2" fontId="0" fillId="0" borderId="30" xfId="0" applyNumberForma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1" xfId="0" applyBorder="1" applyAlignment="1">
      <alignment horizontal="center" wrapText="1"/>
    </xf>
    <xf numFmtId="4" fontId="1" fillId="0" borderId="13" xfId="0" applyNumberFormat="1" applyFont="1" applyBorder="1"/>
    <xf numFmtId="4" fontId="1" fillId="0" borderId="41" xfId="0" applyNumberFormat="1" applyFont="1" applyBorder="1"/>
    <xf numFmtId="4" fontId="1" fillId="0" borderId="19" xfId="0" applyNumberFormat="1" applyFont="1" applyBorder="1"/>
    <xf numFmtId="4" fontId="1" fillId="0" borderId="42" xfId="0" applyNumberFormat="1" applyFont="1" applyBorder="1"/>
    <xf numFmtId="4" fontId="3" fillId="0" borderId="10" xfId="1" applyNumberFormat="1" applyFont="1" applyBorder="1"/>
    <xf numFmtId="4" fontId="0" fillId="0" borderId="39" xfId="0" applyNumberFormat="1" applyBorder="1"/>
    <xf numFmtId="4" fontId="0" fillId="0" borderId="4" xfId="0" applyNumberFormat="1" applyBorder="1"/>
    <xf numFmtId="4" fontId="0" fillId="0" borderId="40" xfId="0" applyNumberFormat="1" applyBorder="1"/>
    <xf numFmtId="4" fontId="0" fillId="0" borderId="47" xfId="0" applyNumberFormat="1" applyBorder="1"/>
    <xf numFmtId="4" fontId="0" fillId="0" borderId="65" xfId="0" applyNumberFormat="1" applyBorder="1"/>
    <xf numFmtId="4" fontId="0" fillId="0" borderId="16" xfId="0" applyNumberFormat="1" applyBorder="1"/>
    <xf numFmtId="4" fontId="5" fillId="0" borderId="4" xfId="0" applyNumberFormat="1" applyFont="1" applyBorder="1"/>
    <xf numFmtId="4" fontId="0" fillId="0" borderId="39" xfId="0" applyNumberFormat="1" applyFont="1" applyBorder="1"/>
    <xf numFmtId="4" fontId="2" fillId="0" borderId="10" xfId="1" applyNumberFormat="1" applyFont="1" applyBorder="1"/>
    <xf numFmtId="4" fontId="0" fillId="0" borderId="0" xfId="0" applyNumberFormat="1"/>
    <xf numFmtId="4" fontId="7" fillId="0" borderId="4" xfId="0" applyNumberFormat="1" applyFont="1" applyBorder="1"/>
    <xf numFmtId="4" fontId="2" fillId="0" borderId="1" xfId="1" applyNumberFormat="1" applyBorder="1"/>
    <xf numFmtId="4" fontId="0" fillId="0" borderId="4" xfId="0" applyNumberFormat="1" applyFill="1" applyBorder="1"/>
    <xf numFmtId="4" fontId="6" fillId="0" borderId="4" xfId="0" applyNumberFormat="1" applyFont="1" applyBorder="1"/>
    <xf numFmtId="4" fontId="3" fillId="0" borderId="9" xfId="1" applyNumberFormat="1" applyFont="1" applyBorder="1"/>
    <xf numFmtId="4" fontId="0" fillId="0" borderId="43" xfId="0" applyNumberFormat="1" applyBorder="1"/>
    <xf numFmtId="4" fontId="0" fillId="0" borderId="18" xfId="0" applyNumberFormat="1" applyBorder="1"/>
    <xf numFmtId="4" fontId="0" fillId="0" borderId="44" xfId="0" applyNumberFormat="1" applyBorder="1"/>
    <xf numFmtId="4" fontId="0" fillId="0" borderId="54" xfId="0" applyNumberFormat="1" applyBorder="1"/>
    <xf numFmtId="4" fontId="0" fillId="0" borderId="43" xfId="0" applyNumberFormat="1" applyFont="1" applyBorder="1"/>
    <xf numFmtId="4" fontId="4" fillId="0" borderId="13" xfId="0" applyNumberFormat="1" applyFont="1" applyBorder="1"/>
    <xf numFmtId="4" fontId="3" fillId="0" borderId="10" xfId="0" applyNumberFormat="1" applyFont="1" applyBorder="1"/>
    <xf numFmtId="4" fontId="3" fillId="0" borderId="9" xfId="0" applyNumberFormat="1" applyFont="1" applyBorder="1"/>
    <xf numFmtId="4" fontId="3" fillId="0" borderId="17" xfId="0" applyNumberFormat="1" applyFont="1" applyFill="1" applyBorder="1"/>
    <xf numFmtId="4" fontId="4" fillId="0" borderId="11" xfId="0" applyNumberFormat="1" applyFont="1" applyBorder="1"/>
    <xf numFmtId="4" fontId="2" fillId="0" borderId="11" xfId="0" applyNumberFormat="1" applyFont="1" applyBorder="1"/>
    <xf numFmtId="4" fontId="2" fillId="0" borderId="10" xfId="0" applyNumberFormat="1" applyFont="1" applyBorder="1"/>
    <xf numFmtId="4" fontId="2" fillId="0" borderId="9" xfId="0" applyNumberFormat="1" applyFont="1" applyBorder="1"/>
    <xf numFmtId="4" fontId="0" fillId="0" borderId="37" xfId="0" applyNumberFormat="1" applyBorder="1"/>
    <xf numFmtId="4" fontId="0" fillId="0" borderId="8" xfId="0" applyNumberFormat="1" applyBorder="1"/>
    <xf numFmtId="4" fontId="0" fillId="0" borderId="38" xfId="0" applyNumberFormat="1" applyBorder="1"/>
    <xf numFmtId="4" fontId="0" fillId="0" borderId="35" xfId="0" applyNumberFormat="1" applyBorder="1"/>
    <xf numFmtId="4" fontId="0" fillId="0" borderId="6" xfId="0" applyNumberFormat="1" applyBorder="1"/>
    <xf numFmtId="4" fontId="0" fillId="0" borderId="15" xfId="0" applyNumberFormat="1" applyBorder="1"/>
    <xf numFmtId="4" fontId="1" fillId="0" borderId="22" xfId="0" applyNumberFormat="1" applyFont="1" applyBorder="1"/>
    <xf numFmtId="4" fontId="1" fillId="0" borderId="21" xfId="0" applyNumberFormat="1" applyFont="1" applyBorder="1"/>
    <xf numFmtId="4" fontId="0" fillId="0" borderId="42" xfId="0" applyNumberFormat="1" applyBorder="1"/>
    <xf numFmtId="4" fontId="0" fillId="0" borderId="24" xfId="0" applyNumberFormat="1" applyBorder="1"/>
    <xf numFmtId="4" fontId="0" fillId="0" borderId="23" xfId="0" applyNumberFormat="1" applyBorder="1"/>
    <xf numFmtId="4" fontId="3" fillId="0" borderId="17" xfId="0" applyNumberFormat="1" applyFont="1" applyBorder="1"/>
    <xf numFmtId="4" fontId="1" fillId="0" borderId="53" xfId="0" applyNumberFormat="1" applyFont="1" applyBorder="1"/>
    <xf numFmtId="4" fontId="2" fillId="0" borderId="1" xfId="0" applyNumberFormat="1" applyFont="1" applyFill="1" applyBorder="1"/>
    <xf numFmtId="4" fontId="0" fillId="0" borderId="0" xfId="0" applyNumberFormat="1" applyBorder="1"/>
    <xf numFmtId="4" fontId="0" fillId="0" borderId="46" xfId="0" applyNumberFormat="1" applyBorder="1"/>
    <xf numFmtId="0" fontId="1" fillId="0" borderId="41" xfId="0" applyNumberFormat="1" applyFont="1" applyBorder="1"/>
    <xf numFmtId="0" fontId="1" fillId="0" borderId="19" xfId="0" applyNumberFormat="1" applyFont="1" applyBorder="1"/>
    <xf numFmtId="0" fontId="1" fillId="0" borderId="42" xfId="0" applyNumberFormat="1" applyFont="1" applyBorder="1"/>
  </cellXfs>
  <cellStyles count="3">
    <cellStyle name="Ezres 2" xfId="2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8"/>
  <sheetViews>
    <sheetView tabSelected="1" zoomScale="115" zoomScaleNormal="115" workbookViewId="0">
      <pane xSplit="1" topLeftCell="B1" activePane="topRight" state="frozen"/>
      <selection pane="topRight" activeCell="A20" sqref="A20"/>
    </sheetView>
  </sheetViews>
  <sheetFormatPr defaultRowHeight="15" x14ac:dyDescent="0.25"/>
  <cols>
    <col min="1" max="1" width="24.28515625" customWidth="1"/>
    <col min="2" max="2" width="11.85546875" customWidth="1"/>
    <col min="3" max="3" width="13.85546875" customWidth="1"/>
    <col min="4" max="4" width="10.85546875" customWidth="1"/>
    <col min="5" max="5" width="11.42578125" customWidth="1"/>
    <col min="6" max="6" width="13.7109375" customWidth="1"/>
    <col min="7" max="7" width="12.140625" style="3" customWidth="1"/>
    <col min="8" max="8" width="11.7109375" customWidth="1"/>
    <col min="9" max="9" width="14.42578125" customWidth="1"/>
    <col min="10" max="10" width="12.140625" style="3" customWidth="1"/>
    <col min="11" max="11" width="12.140625" customWidth="1"/>
    <col min="12" max="12" width="14.140625" customWidth="1"/>
    <col min="13" max="13" width="12.140625" style="3" customWidth="1"/>
    <col min="14" max="14" width="12.28515625" customWidth="1"/>
    <col min="15" max="15" width="13.42578125" customWidth="1"/>
    <col min="16" max="16" width="10.7109375" customWidth="1"/>
    <col min="17" max="17" width="11.140625" customWidth="1"/>
    <col min="18" max="18" width="12.85546875" customWidth="1"/>
    <col min="19" max="19" width="11.5703125" customWidth="1"/>
    <col min="20" max="20" width="10.85546875" customWidth="1"/>
    <col min="21" max="21" width="12.5703125" customWidth="1"/>
    <col min="22" max="22" width="11.85546875" customWidth="1"/>
    <col min="23" max="23" width="13.140625" customWidth="1"/>
    <col min="24" max="24" width="17" customWidth="1"/>
    <col min="25" max="25" width="14.5703125" customWidth="1"/>
    <col min="27" max="27" width="10.5703125" bestFit="1" customWidth="1"/>
  </cols>
  <sheetData>
    <row r="1" spans="1:27" ht="20.25" thickTop="1" thickBot="1" x14ac:dyDescent="0.35">
      <c r="A1" s="1" t="s">
        <v>0</v>
      </c>
      <c r="B1" s="10" t="s">
        <v>57</v>
      </c>
      <c r="C1" s="11"/>
      <c r="D1" s="12"/>
      <c r="E1" s="20" t="s">
        <v>58</v>
      </c>
      <c r="F1" s="21"/>
      <c r="G1" s="21"/>
      <c r="H1" s="21"/>
      <c r="I1" s="21"/>
      <c r="J1" s="21"/>
      <c r="K1" s="21"/>
      <c r="L1" s="21"/>
      <c r="M1" s="22"/>
      <c r="N1" s="25" t="s">
        <v>59</v>
      </c>
      <c r="O1" s="26"/>
      <c r="P1" s="26"/>
      <c r="Q1" s="26"/>
      <c r="R1" s="26"/>
      <c r="S1" s="26"/>
      <c r="T1" s="26"/>
      <c r="U1" s="26"/>
      <c r="V1" s="26"/>
      <c r="W1" s="4" t="s">
        <v>60</v>
      </c>
      <c r="X1" s="5"/>
      <c r="Y1" s="6"/>
    </row>
    <row r="2" spans="1:27" ht="16.5" thickTop="1" thickBot="1" x14ac:dyDescent="0.3">
      <c r="A2" s="2" t="s">
        <v>1</v>
      </c>
      <c r="B2" s="13" t="s">
        <v>3</v>
      </c>
      <c r="C2" s="14"/>
      <c r="D2" s="15"/>
      <c r="E2" s="16" t="s">
        <v>51</v>
      </c>
      <c r="F2" s="17"/>
      <c r="G2" s="18"/>
      <c r="H2" s="19" t="s">
        <v>52</v>
      </c>
      <c r="I2" s="19"/>
      <c r="J2" s="19"/>
      <c r="K2" s="23" t="s">
        <v>53</v>
      </c>
      <c r="L2" s="23"/>
      <c r="M2" s="24"/>
      <c r="N2" s="16" t="s">
        <v>51</v>
      </c>
      <c r="O2" s="17"/>
      <c r="P2" s="17"/>
      <c r="Q2" s="28" t="s">
        <v>52</v>
      </c>
      <c r="R2" s="29"/>
      <c r="S2" s="29"/>
      <c r="T2" s="27" t="s">
        <v>53</v>
      </c>
      <c r="U2" s="27"/>
      <c r="V2" s="27"/>
      <c r="W2" s="7"/>
      <c r="X2" s="8"/>
      <c r="Y2" s="9"/>
    </row>
    <row r="3" spans="1:27" ht="15.75" customHeight="1" thickTop="1" x14ac:dyDescent="0.25">
      <c r="A3" s="36" t="s">
        <v>2</v>
      </c>
      <c r="B3" s="42" t="s">
        <v>44</v>
      </c>
      <c r="C3" s="40" t="s">
        <v>45</v>
      </c>
      <c r="D3" s="38" t="s">
        <v>54</v>
      </c>
      <c r="E3" s="30" t="s">
        <v>44</v>
      </c>
      <c r="F3" s="44" t="s">
        <v>45</v>
      </c>
      <c r="G3" s="32" t="s">
        <v>54</v>
      </c>
      <c r="H3" s="48" t="s">
        <v>44</v>
      </c>
      <c r="I3" s="50" t="s">
        <v>45</v>
      </c>
      <c r="J3" s="52" t="s">
        <v>54</v>
      </c>
      <c r="K3" s="46" t="s">
        <v>44</v>
      </c>
      <c r="L3" s="56" t="s">
        <v>45</v>
      </c>
      <c r="M3" s="54" t="s">
        <v>54</v>
      </c>
      <c r="N3" s="42" t="s">
        <v>44</v>
      </c>
      <c r="O3" s="56" t="s">
        <v>45</v>
      </c>
      <c r="P3" s="34" t="s">
        <v>54</v>
      </c>
      <c r="Q3" s="46" t="s">
        <v>44</v>
      </c>
      <c r="R3" s="40" t="s">
        <v>45</v>
      </c>
      <c r="S3" s="34" t="s">
        <v>54</v>
      </c>
      <c r="T3" s="46" t="s">
        <v>44</v>
      </c>
      <c r="U3" s="56" t="s">
        <v>45</v>
      </c>
      <c r="V3" s="38" t="s">
        <v>54</v>
      </c>
      <c r="W3" s="58" t="s">
        <v>55</v>
      </c>
      <c r="X3" s="59" t="s">
        <v>45</v>
      </c>
      <c r="Y3" s="60" t="s">
        <v>54</v>
      </c>
    </row>
    <row r="4" spans="1:27" ht="15.75" thickBot="1" x14ac:dyDescent="0.3">
      <c r="A4" s="37"/>
      <c r="B4" s="43"/>
      <c r="C4" s="41"/>
      <c r="D4" s="39"/>
      <c r="E4" s="31"/>
      <c r="F4" s="45"/>
      <c r="G4" s="33"/>
      <c r="H4" s="49"/>
      <c r="I4" s="51"/>
      <c r="J4" s="53"/>
      <c r="K4" s="47"/>
      <c r="L4" s="57"/>
      <c r="M4" s="55"/>
      <c r="N4" s="43"/>
      <c r="O4" s="57"/>
      <c r="P4" s="35"/>
      <c r="Q4" s="47"/>
      <c r="R4" s="41"/>
      <c r="S4" s="35"/>
      <c r="T4" s="47"/>
      <c r="U4" s="57"/>
      <c r="V4" s="39"/>
      <c r="W4" s="61"/>
      <c r="X4" s="62"/>
      <c r="Y4" s="63"/>
    </row>
    <row r="5" spans="1:27" ht="15.75" thickTop="1" x14ac:dyDescent="0.25">
      <c r="A5" s="64" t="s">
        <v>4</v>
      </c>
      <c r="B5" s="65">
        <f>B6+B7+B8+B9+B10+B11+B12+B13+B15+B14+B16+B17+B18+B19+B20+B21+B22+B23+B24+B25</f>
        <v>19161.75</v>
      </c>
      <c r="C5" s="66">
        <f>C6+C7+C8+C9+C10+C11+C12+C13+C15+C14+C16+C17+C18+C19+C20+C21+C22+C23+C24+C25</f>
        <v>10501696</v>
      </c>
      <c r="D5" s="67">
        <f>C5/(B5*100)</f>
        <v>5.4805516197633306</v>
      </c>
      <c r="E5" s="113">
        <f>E6+E7+E8+E9+E10+E11+E12+E13+E15+E14+E16+E17+E18+E19+E20+E21+E22+E23+E24+E25</f>
        <v>5898.8799999999992</v>
      </c>
      <c r="F5" s="114">
        <f>F6+F7+F8+F9+F10+F11+F12+F13+F15+F14+F16+F17+F18+F19+F20+F21+F22+F23+F24+F25</f>
        <v>1221088</v>
      </c>
      <c r="G5" s="115">
        <f>F5/(E5*100)</f>
        <v>2.0700336335033094</v>
      </c>
      <c r="H5" s="65">
        <f>H6+H7+H8+H9+H10+H11+H12+H13+H15+H14+H16+H17+H18+H19+H20+H21+H22+H23+H24+H25</f>
        <v>32218.440000000006</v>
      </c>
      <c r="I5" s="66">
        <f>I6+I7+I8+I9+I10+I11+I12+I13+I15+I14+I16+I17+I18+I19+I20+I21+I22+I23+I24+I25</f>
        <v>5590779</v>
      </c>
      <c r="J5" s="67">
        <f>I5/(H5*100)</f>
        <v>1.7352730299791048</v>
      </c>
      <c r="K5" s="65">
        <f>K6+K7+K8+K9+K10+K11+K12+K13+K15+K14+K16+K17+K18+K19+K20+K21+K22+K23+K24+K25</f>
        <v>38117.32</v>
      </c>
      <c r="L5" s="66">
        <f>L6+L7+L8+L9+L10+L11+L12+L13+L15+L14+L16+L17+L18+L19+L20+L21+L22+L23+L24+L25</f>
        <v>6811867</v>
      </c>
      <c r="M5" s="67">
        <f>L5/(K5*100)</f>
        <v>1.7870792070376407</v>
      </c>
      <c r="N5" s="65">
        <f>N6+N7+N8+N9+N10+N11+N12+N13+N15+N14+N16+N17+N18+N19+N20+N21+N22+N23+N24+N25</f>
        <v>2297.9599999999996</v>
      </c>
      <c r="O5" s="66">
        <f>O6+O7+O8+O9+O10+O11+O12+O13+O15+O14+O16+O17+O18+O19+O20+O21+O22+O23+O24+O25</f>
        <v>86665</v>
      </c>
      <c r="P5" s="67">
        <f>O5/(N5*100)</f>
        <v>0.37713885359188154</v>
      </c>
      <c r="Q5" s="65">
        <f>Q6+Q7+Q8+Q9+Q10+Q11+Q12+Q13+Q15+Q14+Q16+Q17+Q18+Q19+Q20+Q21+Q22+Q23+Q24+Q25</f>
        <v>144683.02000000002</v>
      </c>
      <c r="R5" s="66">
        <f>R6+R7+R8+R9+R10+R11+R12+R13+R15+R14+R16+R17+R18+R19+R20+R21+R22+R23+R24+R25</f>
        <v>5846748</v>
      </c>
      <c r="S5" s="67">
        <f>R5/(Q5*100)</f>
        <v>0.40410740666043599</v>
      </c>
      <c r="T5" s="65">
        <f>T6+T7+T8+T9+T10+T11+T12+T13+T15+T14+T16+T17+T18+T19+T20+T21+T22+T23+T24+T25</f>
        <v>146980.98000000001</v>
      </c>
      <c r="U5" s="66">
        <f>U6+U7+U8+U9+U10+U11+U12+U13+U15+U14+U16+U17+U18+U19+U20+U21+U22+U23+U24+U25</f>
        <v>5933413</v>
      </c>
      <c r="V5" s="67">
        <f>U5/(T5*100)</f>
        <v>0.4036857694104366</v>
      </c>
      <c r="W5" s="65">
        <f>W6+W7+W8+W9+W10+W11+W12+W13+W15+W14+W16+W17+W18+W19+W20+W21+W22+W23+W24+W25</f>
        <v>204260.05000000002</v>
      </c>
      <c r="X5" s="66">
        <f>X6+X7+X8+X9+X10+X11+X12+X13+X15+X14+X16+X17+X18+X19+X20+X21+X22+X23+X24+X25</f>
        <v>23246976</v>
      </c>
      <c r="Y5" s="67">
        <f>X5/(W5*100)</f>
        <v>1.1381068397858514</v>
      </c>
    </row>
    <row r="6" spans="1:27" x14ac:dyDescent="0.25">
      <c r="A6" s="68" t="s">
        <v>5</v>
      </c>
      <c r="B6" s="69">
        <v>57.67</v>
      </c>
      <c r="C6" s="70">
        <v>67366</v>
      </c>
      <c r="D6" s="71">
        <f>C6/(B6*100)</f>
        <v>11.681290098838218</v>
      </c>
      <c r="E6" s="97">
        <v>90.17</v>
      </c>
      <c r="F6" s="98">
        <v>27853</v>
      </c>
      <c r="G6" s="112">
        <f>F6/(E6*100)</f>
        <v>3.0889431074636797</v>
      </c>
      <c r="H6" s="69">
        <v>527.54</v>
      </c>
      <c r="I6" s="70">
        <v>77579</v>
      </c>
      <c r="J6" s="71">
        <f>I6/(H6*100)</f>
        <v>1.470580429920006</v>
      </c>
      <c r="K6" s="73">
        <f>H6+E6</f>
        <v>617.70999999999992</v>
      </c>
      <c r="L6" s="70">
        <f>I6+F6</f>
        <v>105432</v>
      </c>
      <c r="M6" s="74">
        <f>L6/(K6*100)</f>
        <v>1.7068203525926409</v>
      </c>
      <c r="N6" s="69"/>
      <c r="O6" s="75"/>
      <c r="P6" s="71"/>
      <c r="Q6" s="69">
        <v>0.14000000000000001</v>
      </c>
      <c r="R6" s="70">
        <v>134</v>
      </c>
      <c r="S6" s="71">
        <f>R6/(Q6*100)</f>
        <v>9.5714285714285694</v>
      </c>
      <c r="T6" s="69">
        <f>Q6+N6</f>
        <v>0.14000000000000001</v>
      </c>
      <c r="U6" s="70">
        <f>R6+O6</f>
        <v>134</v>
      </c>
      <c r="V6" s="71">
        <f>U6/(T6*100)</f>
        <v>9.5714285714285694</v>
      </c>
      <c r="W6" s="76">
        <f>T6+K6+B6</f>
        <v>675.51999999999987</v>
      </c>
      <c r="X6" s="70">
        <f>U6+L6+C6</f>
        <v>172932</v>
      </c>
      <c r="Y6" s="71">
        <f>X6/(W6*100)</f>
        <v>2.5599834201800102</v>
      </c>
    </row>
    <row r="7" spans="1:27" x14ac:dyDescent="0.25">
      <c r="A7" s="68" t="s">
        <v>6</v>
      </c>
      <c r="B7" s="69"/>
      <c r="C7" s="70"/>
      <c r="D7" s="71"/>
      <c r="E7" s="69">
        <v>0.9</v>
      </c>
      <c r="F7" s="70">
        <v>435</v>
      </c>
      <c r="G7" s="72">
        <f t="shared" ref="G7:G22" si="0">F7/(E7*100)</f>
        <v>4.833333333333333</v>
      </c>
      <c r="H7" s="69">
        <v>1.49</v>
      </c>
      <c r="I7" s="70">
        <v>1072</v>
      </c>
      <c r="J7" s="71">
        <f t="shared" ref="J7:J22" si="1">I7/(H7*100)</f>
        <v>7.1946308724832218</v>
      </c>
      <c r="K7" s="73">
        <f t="shared" ref="K7:K25" si="2">H7+E7</f>
        <v>2.39</v>
      </c>
      <c r="L7" s="70">
        <f t="shared" ref="L7:L25" si="3">I7+F7</f>
        <v>1507</v>
      </c>
      <c r="M7" s="74">
        <f t="shared" ref="M7:M25" si="4">L7/(K7*100)</f>
        <v>6.3054393305439334</v>
      </c>
      <c r="N7" s="69"/>
      <c r="O7" s="70"/>
      <c r="P7" s="71"/>
      <c r="Q7" s="69"/>
      <c r="R7" s="70"/>
      <c r="S7" s="71"/>
      <c r="T7" s="69"/>
      <c r="U7" s="70"/>
      <c r="V7" s="71"/>
      <c r="W7" s="76">
        <f t="shared" ref="W7:W56" si="5">T7+K7+B7</f>
        <v>2.39</v>
      </c>
      <c r="X7" s="70">
        <f t="shared" ref="X7:X56" si="6">U7+L7+C7</f>
        <v>1507</v>
      </c>
      <c r="Y7" s="71">
        <f t="shared" ref="Y7:Y56" si="7">X7/(W7*100)</f>
        <v>6.3054393305439334</v>
      </c>
    </row>
    <row r="8" spans="1:27" x14ac:dyDescent="0.25">
      <c r="A8" s="68" t="s">
        <v>7</v>
      </c>
      <c r="B8" s="69"/>
      <c r="C8" s="70"/>
      <c r="D8" s="71"/>
      <c r="E8" s="69">
        <v>3.78</v>
      </c>
      <c r="F8" s="70">
        <v>1165</v>
      </c>
      <c r="G8" s="72">
        <f t="shared" si="0"/>
        <v>3.0820105820105819</v>
      </c>
      <c r="H8" s="69">
        <v>5.26</v>
      </c>
      <c r="I8" s="70">
        <v>3001</v>
      </c>
      <c r="J8" s="71">
        <f t="shared" si="1"/>
        <v>5.7053231939163496</v>
      </c>
      <c r="K8" s="73">
        <f t="shared" si="2"/>
        <v>9.0399999999999991</v>
      </c>
      <c r="L8" s="70">
        <f t="shared" si="3"/>
        <v>4166</v>
      </c>
      <c r="M8" s="74">
        <f t="shared" si="4"/>
        <v>4.6084070796460184</v>
      </c>
      <c r="N8" s="69"/>
      <c r="O8" s="70"/>
      <c r="P8" s="71"/>
      <c r="Q8" s="69"/>
      <c r="R8" s="70"/>
      <c r="S8" s="71"/>
      <c r="T8" s="69"/>
      <c r="U8" s="70"/>
      <c r="V8" s="71"/>
      <c r="W8" s="76">
        <f t="shared" si="5"/>
        <v>9.0399999999999991</v>
      </c>
      <c r="X8" s="70">
        <f t="shared" si="6"/>
        <v>4166</v>
      </c>
      <c r="Y8" s="71">
        <f t="shared" si="7"/>
        <v>4.6084070796460184</v>
      </c>
    </row>
    <row r="9" spans="1:27" x14ac:dyDescent="0.25">
      <c r="A9" s="68" t="s">
        <v>8</v>
      </c>
      <c r="B9" s="69">
        <v>24</v>
      </c>
      <c r="C9" s="70">
        <v>20550</v>
      </c>
      <c r="D9" s="71">
        <f t="shared" ref="D9:D11" si="8">C9/(B9*100)</f>
        <v>8.5625</v>
      </c>
      <c r="E9" s="69">
        <v>183.24</v>
      </c>
      <c r="F9" s="70">
        <v>24956</v>
      </c>
      <c r="G9" s="72">
        <f t="shared" si="0"/>
        <v>1.3619297096703777</v>
      </c>
      <c r="H9" s="69">
        <v>1080.56</v>
      </c>
      <c r="I9" s="70">
        <v>213886</v>
      </c>
      <c r="J9" s="71">
        <f t="shared" si="1"/>
        <v>1.9793995705930258</v>
      </c>
      <c r="K9" s="73">
        <f t="shared" si="2"/>
        <v>1263.8</v>
      </c>
      <c r="L9" s="70">
        <f t="shared" si="3"/>
        <v>238842</v>
      </c>
      <c r="M9" s="74">
        <f>L9/(K9*100)</f>
        <v>1.8898718151606266</v>
      </c>
      <c r="N9" s="69">
        <v>4.8</v>
      </c>
      <c r="O9" s="70">
        <v>337</v>
      </c>
      <c r="P9" s="71">
        <f>O9/(N9*100)</f>
        <v>0.70208333333333328</v>
      </c>
      <c r="Q9" s="69">
        <v>4.8</v>
      </c>
      <c r="R9" s="70">
        <v>337</v>
      </c>
      <c r="S9" s="71">
        <f>R9/(Q9*100)</f>
        <v>0.70208333333333328</v>
      </c>
      <c r="T9" s="69">
        <f>Q9+N9</f>
        <v>9.6</v>
      </c>
      <c r="U9" s="70">
        <f>R9+O9</f>
        <v>674</v>
      </c>
      <c r="V9" s="71">
        <f>U9/(T9*100)</f>
        <v>0.70208333333333328</v>
      </c>
      <c r="W9" s="76">
        <f t="shared" si="5"/>
        <v>1297.3999999999999</v>
      </c>
      <c r="X9" s="70">
        <f t="shared" si="6"/>
        <v>260066</v>
      </c>
      <c r="Y9" s="71">
        <f t="shared" si="7"/>
        <v>2.0045167257592111</v>
      </c>
    </row>
    <row r="10" spans="1:27" x14ac:dyDescent="0.25">
      <c r="A10" s="77" t="s">
        <v>64</v>
      </c>
      <c r="B10" s="69"/>
      <c r="C10" s="70"/>
      <c r="D10" s="72"/>
      <c r="E10" s="69"/>
      <c r="F10" s="70"/>
      <c r="G10" s="72"/>
      <c r="H10" s="69">
        <v>0.18</v>
      </c>
      <c r="I10" s="70">
        <v>4195</v>
      </c>
      <c r="J10" s="71">
        <f t="shared" si="1"/>
        <v>233.05555555555554</v>
      </c>
      <c r="K10" s="78">
        <f t="shared" si="2"/>
        <v>0.18</v>
      </c>
      <c r="L10" s="78">
        <f t="shared" si="3"/>
        <v>4195</v>
      </c>
      <c r="M10" s="78">
        <f t="shared" si="4"/>
        <v>233.05555555555554</v>
      </c>
      <c r="N10" s="69"/>
      <c r="O10" s="79"/>
      <c r="P10" s="71"/>
      <c r="Q10" s="69"/>
      <c r="R10" s="70"/>
      <c r="S10" s="71"/>
      <c r="T10" s="69"/>
      <c r="U10" s="70"/>
      <c r="V10" s="71"/>
      <c r="W10" s="76">
        <f t="shared" si="5"/>
        <v>0.18</v>
      </c>
      <c r="X10" s="70">
        <f t="shared" si="6"/>
        <v>4195</v>
      </c>
      <c r="Y10" s="71">
        <f t="shared" si="7"/>
        <v>233.05555555555554</v>
      </c>
    </row>
    <row r="11" spans="1:27" x14ac:dyDescent="0.25">
      <c r="A11" s="68" t="s">
        <v>9</v>
      </c>
      <c r="B11" s="69">
        <v>644.94000000000005</v>
      </c>
      <c r="C11" s="70">
        <v>3145280</v>
      </c>
      <c r="D11" s="71">
        <f t="shared" si="8"/>
        <v>48.768567618693204</v>
      </c>
      <c r="E11" s="69">
        <v>216.76</v>
      </c>
      <c r="F11" s="70">
        <v>134202</v>
      </c>
      <c r="G11" s="72">
        <f t="shared" si="0"/>
        <v>6.1912714522974719</v>
      </c>
      <c r="H11" s="69">
        <v>1793.63</v>
      </c>
      <c r="I11" s="70">
        <v>635315</v>
      </c>
      <c r="J11" s="71">
        <f t="shared" si="1"/>
        <v>3.5420627442672123</v>
      </c>
      <c r="K11" s="73">
        <f t="shared" si="2"/>
        <v>2010.39</v>
      </c>
      <c r="L11" s="70">
        <f t="shared" si="3"/>
        <v>769517</v>
      </c>
      <c r="M11" s="74">
        <f t="shared" si="4"/>
        <v>3.8277000979909372</v>
      </c>
      <c r="N11" s="69">
        <v>2.88</v>
      </c>
      <c r="O11" s="70">
        <v>2240</v>
      </c>
      <c r="P11" s="71">
        <f>O11/(N11*100)</f>
        <v>7.7777777777777777</v>
      </c>
      <c r="Q11" s="69">
        <v>93.77</v>
      </c>
      <c r="R11" s="70">
        <v>19020</v>
      </c>
      <c r="S11" s="71">
        <f>R11/(Q11*100)</f>
        <v>2.0283672816465819</v>
      </c>
      <c r="T11" s="69">
        <f>Q11+N11</f>
        <v>96.649999999999991</v>
      </c>
      <c r="U11" s="70">
        <f>R11+O11</f>
        <v>21260</v>
      </c>
      <c r="V11" s="71">
        <f>U11/(T11*100)</f>
        <v>2.1996896016554577</v>
      </c>
      <c r="W11" s="76">
        <f t="shared" si="5"/>
        <v>2751.98</v>
      </c>
      <c r="X11" s="70">
        <f t="shared" si="6"/>
        <v>3936057</v>
      </c>
      <c r="Y11" s="71">
        <f t="shared" si="7"/>
        <v>14.302636647068656</v>
      </c>
    </row>
    <row r="12" spans="1:27" x14ac:dyDescent="0.25">
      <c r="A12" s="68" t="s">
        <v>10</v>
      </c>
      <c r="B12" s="69"/>
      <c r="C12" s="70"/>
      <c r="D12" s="71"/>
      <c r="E12" s="69">
        <v>326.76</v>
      </c>
      <c r="F12" s="70">
        <v>41914</v>
      </c>
      <c r="G12" s="72">
        <f t="shared" si="0"/>
        <v>1.2827151426123149</v>
      </c>
      <c r="H12" s="69">
        <v>1720.14</v>
      </c>
      <c r="I12" s="70">
        <v>343926</v>
      </c>
      <c r="J12" s="71">
        <f t="shared" si="1"/>
        <v>1.9994070250095923</v>
      </c>
      <c r="K12" s="73">
        <f t="shared" si="2"/>
        <v>2046.9</v>
      </c>
      <c r="L12" s="70">
        <f t="shared" si="3"/>
        <v>385840</v>
      </c>
      <c r="M12" s="74">
        <f t="shared" si="4"/>
        <v>1.884996824466266</v>
      </c>
      <c r="N12" s="69"/>
      <c r="O12" s="70"/>
      <c r="P12" s="71"/>
      <c r="Q12" s="69"/>
      <c r="R12" s="70"/>
      <c r="S12" s="71"/>
      <c r="T12" s="69"/>
      <c r="U12" s="70"/>
      <c r="V12" s="71"/>
      <c r="W12" s="76">
        <f t="shared" si="5"/>
        <v>2046.9</v>
      </c>
      <c r="X12" s="70">
        <f t="shared" si="6"/>
        <v>385840</v>
      </c>
      <c r="Y12" s="71">
        <f t="shared" si="7"/>
        <v>1.884996824466266</v>
      </c>
    </row>
    <row r="13" spans="1:27" x14ac:dyDescent="0.25">
      <c r="A13" s="68" t="s">
        <v>11</v>
      </c>
      <c r="B13" s="69">
        <v>14.64</v>
      </c>
      <c r="C13" s="70">
        <v>86102</v>
      </c>
      <c r="D13" s="71">
        <f t="shared" ref="D13:D20" si="9">C13/(B13*100)</f>
        <v>58.812841530054648</v>
      </c>
      <c r="E13" s="69">
        <v>30.43</v>
      </c>
      <c r="F13" s="70">
        <v>19270</v>
      </c>
      <c r="G13" s="72">
        <f t="shared" si="0"/>
        <v>6.3325665461715408</v>
      </c>
      <c r="H13" s="69">
        <v>122.33</v>
      </c>
      <c r="I13" s="70">
        <v>48046</v>
      </c>
      <c r="J13" s="71">
        <f t="shared" si="1"/>
        <v>3.9275729583912367</v>
      </c>
      <c r="K13" s="73">
        <f t="shared" si="2"/>
        <v>152.76</v>
      </c>
      <c r="L13" s="70">
        <f t="shared" si="3"/>
        <v>67316</v>
      </c>
      <c r="M13" s="74">
        <f t="shared" si="4"/>
        <v>4.4066509557475779</v>
      </c>
      <c r="N13" s="69"/>
      <c r="O13" s="70"/>
      <c r="P13" s="71"/>
      <c r="Q13" s="69">
        <v>186.08</v>
      </c>
      <c r="R13" s="70">
        <v>84540</v>
      </c>
      <c r="S13" s="71">
        <f>R13/(Q13*100)</f>
        <v>4.5432072226999143</v>
      </c>
      <c r="T13" s="69">
        <f>Q13+N13</f>
        <v>186.08</v>
      </c>
      <c r="U13" s="70">
        <f>R13+O13</f>
        <v>84540</v>
      </c>
      <c r="V13" s="71">
        <f>U13/(T13*100)</f>
        <v>4.5432072226999143</v>
      </c>
      <c r="W13" s="76">
        <f t="shared" si="5"/>
        <v>353.48</v>
      </c>
      <c r="X13" s="70">
        <f t="shared" si="6"/>
        <v>237958</v>
      </c>
      <c r="Y13" s="71">
        <f t="shared" si="7"/>
        <v>6.731866017879371</v>
      </c>
    </row>
    <row r="14" spans="1:27" x14ac:dyDescent="0.25">
      <c r="A14" s="77" t="s">
        <v>61</v>
      </c>
      <c r="B14" s="69"/>
      <c r="C14" s="70"/>
      <c r="D14" s="71"/>
      <c r="E14" s="69">
        <v>6.75</v>
      </c>
      <c r="F14" s="70">
        <v>1720</v>
      </c>
      <c r="G14" s="72">
        <f t="shared" si="0"/>
        <v>2.5481481481481483</v>
      </c>
      <c r="H14" s="69">
        <v>28.68</v>
      </c>
      <c r="I14" s="70">
        <v>7807</v>
      </c>
      <c r="J14" s="71">
        <f t="shared" si="1"/>
        <v>2.7221059972105999</v>
      </c>
      <c r="K14" s="73">
        <f t="shared" si="2"/>
        <v>35.43</v>
      </c>
      <c r="L14" s="70">
        <f t="shared" si="3"/>
        <v>9527</v>
      </c>
      <c r="M14" s="74">
        <f t="shared" si="4"/>
        <v>2.6889641546711824</v>
      </c>
      <c r="N14" s="69"/>
      <c r="O14" s="70"/>
      <c r="P14" s="71"/>
      <c r="Q14" s="69"/>
      <c r="R14" s="70"/>
      <c r="S14" s="71"/>
      <c r="T14" s="69"/>
      <c r="U14" s="70"/>
      <c r="V14" s="71"/>
      <c r="W14" s="76">
        <f t="shared" si="5"/>
        <v>35.43</v>
      </c>
      <c r="X14" s="70">
        <f t="shared" si="6"/>
        <v>9527</v>
      </c>
      <c r="Y14" s="71">
        <f t="shared" si="7"/>
        <v>2.6889641546711824</v>
      </c>
      <c r="AA14" s="3"/>
    </row>
    <row r="15" spans="1:27" x14ac:dyDescent="0.25">
      <c r="A15" s="77" t="s">
        <v>66</v>
      </c>
      <c r="B15" s="69"/>
      <c r="C15" s="70"/>
      <c r="D15" s="71"/>
      <c r="E15" s="69"/>
      <c r="F15" s="70"/>
      <c r="G15" s="72"/>
      <c r="H15" s="69">
        <v>75.599999999999994</v>
      </c>
      <c r="I15" s="70">
        <v>18480</v>
      </c>
      <c r="J15" s="71">
        <f t="shared" si="1"/>
        <v>2.4444444444444446</v>
      </c>
      <c r="K15" s="73">
        <f t="shared" si="2"/>
        <v>75.599999999999994</v>
      </c>
      <c r="L15" s="70">
        <f t="shared" si="3"/>
        <v>18480</v>
      </c>
      <c r="M15" s="74">
        <f t="shared" si="4"/>
        <v>2.4444444444444446</v>
      </c>
      <c r="N15" s="69"/>
      <c r="O15" s="70"/>
      <c r="P15" s="71"/>
      <c r="Q15" s="69"/>
      <c r="R15" s="70"/>
      <c r="S15" s="71"/>
      <c r="T15" s="69"/>
      <c r="U15" s="70"/>
      <c r="V15" s="71"/>
      <c r="W15" s="76">
        <f t="shared" si="5"/>
        <v>75.599999999999994</v>
      </c>
      <c r="X15" s="70">
        <f t="shared" si="6"/>
        <v>18480</v>
      </c>
      <c r="Y15" s="71">
        <f t="shared" si="7"/>
        <v>2.4444444444444446</v>
      </c>
    </row>
    <row r="16" spans="1:27" x14ac:dyDescent="0.25">
      <c r="A16" s="77" t="s">
        <v>62</v>
      </c>
      <c r="B16" s="69"/>
      <c r="C16" s="70"/>
      <c r="D16" s="71"/>
      <c r="E16" s="69">
        <v>4.01</v>
      </c>
      <c r="F16" s="70">
        <v>1872</v>
      </c>
      <c r="G16" s="72">
        <f t="shared" si="0"/>
        <v>4.6683291770573563</v>
      </c>
      <c r="H16" s="69">
        <v>5.41</v>
      </c>
      <c r="I16" s="70">
        <v>3197</v>
      </c>
      <c r="J16" s="71">
        <f t="shared" si="1"/>
        <v>5.9094269870609981</v>
      </c>
      <c r="K16" s="73">
        <f t="shared" si="2"/>
        <v>9.42</v>
      </c>
      <c r="L16" s="70">
        <f t="shared" si="3"/>
        <v>5069</v>
      </c>
      <c r="M16" s="74">
        <f t="shared" si="4"/>
        <v>5.381104033970276</v>
      </c>
      <c r="N16" s="69"/>
      <c r="O16" s="70"/>
      <c r="P16" s="71"/>
      <c r="Q16" s="69"/>
      <c r="R16" s="70"/>
      <c r="S16" s="71"/>
      <c r="T16" s="69"/>
      <c r="U16" s="70"/>
      <c r="V16" s="71"/>
      <c r="W16" s="76">
        <f t="shared" si="5"/>
        <v>9.42</v>
      </c>
      <c r="X16" s="70">
        <f t="shared" si="6"/>
        <v>5069</v>
      </c>
      <c r="Y16" s="71">
        <f t="shared" si="7"/>
        <v>5.381104033970276</v>
      </c>
    </row>
    <row r="17" spans="1:25" x14ac:dyDescent="0.25">
      <c r="A17" s="68" t="s">
        <v>12</v>
      </c>
      <c r="B17" s="69">
        <v>236.81</v>
      </c>
      <c r="C17" s="70">
        <v>296744</v>
      </c>
      <c r="D17" s="71">
        <f t="shared" si="9"/>
        <v>12.530889742831807</v>
      </c>
      <c r="E17" s="69">
        <v>469.23</v>
      </c>
      <c r="F17" s="70">
        <v>148614</v>
      </c>
      <c r="G17" s="72">
        <f t="shared" si="0"/>
        <v>3.1671887986701619</v>
      </c>
      <c r="H17" s="69">
        <v>699.81</v>
      </c>
      <c r="I17" s="70">
        <v>194066</v>
      </c>
      <c r="J17" s="71">
        <f t="shared" si="1"/>
        <v>2.7731241336934311</v>
      </c>
      <c r="K17" s="73">
        <f t="shared" si="2"/>
        <v>1169.04</v>
      </c>
      <c r="L17" s="70">
        <f t="shared" si="3"/>
        <v>342680</v>
      </c>
      <c r="M17" s="74">
        <f t="shared" si="4"/>
        <v>2.9312940532402654</v>
      </c>
      <c r="N17" s="69">
        <v>22.5</v>
      </c>
      <c r="O17" s="70">
        <v>2715</v>
      </c>
      <c r="P17" s="71">
        <f>O17/(N17*100)</f>
        <v>1.2066666666666668</v>
      </c>
      <c r="Q17" s="69">
        <v>77.88</v>
      </c>
      <c r="R17" s="70">
        <v>16429</v>
      </c>
      <c r="S17" s="71">
        <f>R17/(Q17*100)</f>
        <v>2.1095274781715458</v>
      </c>
      <c r="T17" s="69">
        <f t="shared" ref="T17:T19" si="10">Q17+N17</f>
        <v>100.38</v>
      </c>
      <c r="U17" s="70">
        <f t="shared" ref="U17:U19" si="11">R17+O17</f>
        <v>19144</v>
      </c>
      <c r="V17" s="71">
        <f t="shared" ref="V17:V19" si="12">U17/(T17*100)</f>
        <v>1.9071528192867104</v>
      </c>
      <c r="W17" s="76">
        <f t="shared" si="5"/>
        <v>1506.23</v>
      </c>
      <c r="X17" s="70">
        <f t="shared" si="6"/>
        <v>658568</v>
      </c>
      <c r="Y17" s="71">
        <f t="shared" si="7"/>
        <v>4.3722937399998676</v>
      </c>
    </row>
    <row r="18" spans="1:25" x14ac:dyDescent="0.25">
      <c r="A18" s="68" t="s">
        <v>13</v>
      </c>
      <c r="B18" s="69">
        <v>3361.68</v>
      </c>
      <c r="C18" s="70">
        <v>1025786</v>
      </c>
      <c r="D18" s="71">
        <f t="shared" si="9"/>
        <v>3.0514088193998239</v>
      </c>
      <c r="E18" s="69">
        <v>1683.47</v>
      </c>
      <c r="F18" s="70">
        <v>325844</v>
      </c>
      <c r="G18" s="72">
        <f t="shared" si="0"/>
        <v>1.9355497870469922</v>
      </c>
      <c r="H18" s="69">
        <v>15266.49</v>
      </c>
      <c r="I18" s="70">
        <v>1963776</v>
      </c>
      <c r="J18" s="71">
        <f t="shared" si="1"/>
        <v>1.2863310426954722</v>
      </c>
      <c r="K18" s="73">
        <f t="shared" si="2"/>
        <v>16949.96</v>
      </c>
      <c r="L18" s="70">
        <f t="shared" si="3"/>
        <v>2289620</v>
      </c>
      <c r="M18" s="74">
        <f t="shared" si="4"/>
        <v>1.3508114473426487</v>
      </c>
      <c r="N18" s="69"/>
      <c r="O18" s="75"/>
      <c r="P18" s="71"/>
      <c r="Q18" s="69">
        <v>37.799999999999997</v>
      </c>
      <c r="R18" s="70">
        <v>6588</v>
      </c>
      <c r="S18" s="71">
        <f>R18/(Q18*100)</f>
        <v>1.7428571428571431</v>
      </c>
      <c r="T18" s="69">
        <f t="shared" si="10"/>
        <v>37.799999999999997</v>
      </c>
      <c r="U18" s="70">
        <f t="shared" si="11"/>
        <v>6588</v>
      </c>
      <c r="V18" s="71">
        <f t="shared" si="12"/>
        <v>1.7428571428571431</v>
      </c>
      <c r="W18" s="76">
        <f t="shared" si="5"/>
        <v>20349.439999999999</v>
      </c>
      <c r="X18" s="70">
        <f t="shared" si="6"/>
        <v>3321994</v>
      </c>
      <c r="Y18" s="71">
        <f t="shared" si="7"/>
        <v>1.6324744071581332</v>
      </c>
    </row>
    <row r="19" spans="1:25" x14ac:dyDescent="0.25">
      <c r="A19" s="80" t="s">
        <v>14</v>
      </c>
      <c r="B19" s="69">
        <v>14676.15</v>
      </c>
      <c r="C19" s="70">
        <v>5721108</v>
      </c>
      <c r="D19" s="71">
        <f t="shared" si="9"/>
        <v>3.898234891303237</v>
      </c>
      <c r="E19" s="69">
        <v>1696.57</v>
      </c>
      <c r="F19" s="70">
        <v>348234</v>
      </c>
      <c r="G19" s="72">
        <f t="shared" si="0"/>
        <v>2.0525766693976673</v>
      </c>
      <c r="H19" s="69">
        <v>6559.84</v>
      </c>
      <c r="I19" s="70">
        <v>1451873</v>
      </c>
      <c r="J19" s="71">
        <f t="shared" si="1"/>
        <v>2.2132750189029</v>
      </c>
      <c r="K19" s="73">
        <f t="shared" si="2"/>
        <v>8256.41</v>
      </c>
      <c r="L19" s="70">
        <f t="shared" si="3"/>
        <v>1800107</v>
      </c>
      <c r="M19" s="74">
        <f t="shared" si="4"/>
        <v>2.1802538875855246</v>
      </c>
      <c r="N19" s="69">
        <v>2229.6</v>
      </c>
      <c r="O19" s="70">
        <v>78467</v>
      </c>
      <c r="P19" s="71">
        <f>O19/(N19*100)</f>
        <v>0.35193308216720487</v>
      </c>
      <c r="Q19" s="69">
        <v>138295.73000000001</v>
      </c>
      <c r="R19" s="70">
        <v>5478595</v>
      </c>
      <c r="S19" s="71">
        <f>R19/(Q19*100)</f>
        <v>0.3961506982175082</v>
      </c>
      <c r="T19" s="69">
        <f t="shared" si="10"/>
        <v>140525.33000000002</v>
      </c>
      <c r="U19" s="70">
        <f t="shared" si="11"/>
        <v>5557062</v>
      </c>
      <c r="V19" s="71">
        <f t="shared" si="12"/>
        <v>0.39544913361882866</v>
      </c>
      <c r="W19" s="76">
        <f t="shared" si="5"/>
        <v>163457.89000000001</v>
      </c>
      <c r="X19" s="70">
        <f t="shared" si="6"/>
        <v>13078277</v>
      </c>
      <c r="Y19" s="71">
        <f t="shared" si="7"/>
        <v>0.80010068648261634</v>
      </c>
    </row>
    <row r="20" spans="1:25" x14ac:dyDescent="0.25">
      <c r="A20" s="68" t="s">
        <v>15</v>
      </c>
      <c r="B20" s="69">
        <v>0.68</v>
      </c>
      <c r="C20" s="81">
        <v>448</v>
      </c>
      <c r="D20" s="71">
        <f t="shared" si="9"/>
        <v>6.5882352941176467</v>
      </c>
      <c r="E20" s="69">
        <v>69.16</v>
      </c>
      <c r="F20" s="70">
        <v>9645</v>
      </c>
      <c r="G20" s="72">
        <f t="shared" si="0"/>
        <v>1.3945922498554078</v>
      </c>
      <c r="H20" s="69">
        <v>312.39999999999998</v>
      </c>
      <c r="I20" s="70">
        <v>107576</v>
      </c>
      <c r="J20" s="71">
        <f t="shared" si="1"/>
        <v>3.4435339308578747</v>
      </c>
      <c r="K20" s="73">
        <f t="shared" si="2"/>
        <v>381.55999999999995</v>
      </c>
      <c r="L20" s="70">
        <f t="shared" si="3"/>
        <v>117221</v>
      </c>
      <c r="M20" s="74">
        <f t="shared" si="4"/>
        <v>3.072151168885628</v>
      </c>
      <c r="N20" s="69"/>
      <c r="O20" s="70"/>
      <c r="P20" s="71"/>
      <c r="Q20" s="69"/>
      <c r="R20" s="70"/>
      <c r="S20" s="71"/>
      <c r="T20" s="69"/>
      <c r="U20" s="70"/>
      <c r="V20" s="71"/>
      <c r="W20" s="76">
        <f t="shared" si="5"/>
        <v>382.23999999999995</v>
      </c>
      <c r="X20" s="70">
        <f t="shared" si="6"/>
        <v>117669</v>
      </c>
      <c r="Y20" s="71">
        <f t="shared" si="7"/>
        <v>3.0784062369192138</v>
      </c>
    </row>
    <row r="21" spans="1:25" x14ac:dyDescent="0.25">
      <c r="A21" s="68" t="s">
        <v>16</v>
      </c>
      <c r="B21" s="69"/>
      <c r="C21" s="70"/>
      <c r="D21" s="71"/>
      <c r="E21" s="69">
        <v>3.53</v>
      </c>
      <c r="F21" s="70">
        <v>1374</v>
      </c>
      <c r="G21" s="72">
        <f t="shared" si="0"/>
        <v>3.8923512747875355</v>
      </c>
      <c r="H21" s="69">
        <v>33.590000000000003</v>
      </c>
      <c r="I21" s="70">
        <v>15769</v>
      </c>
      <c r="J21" s="71">
        <f t="shared" si="1"/>
        <v>4.6945519499851143</v>
      </c>
      <c r="K21" s="73">
        <f t="shared" si="2"/>
        <v>37.120000000000005</v>
      </c>
      <c r="L21" s="70">
        <f t="shared" si="3"/>
        <v>17143</v>
      </c>
      <c r="M21" s="74">
        <f t="shared" si="4"/>
        <v>4.6182650862068959</v>
      </c>
      <c r="N21" s="69"/>
      <c r="O21" s="70"/>
      <c r="P21" s="71"/>
      <c r="Q21" s="69"/>
      <c r="R21" s="70"/>
      <c r="S21" s="71"/>
      <c r="T21" s="69">
        <f t="shared" ref="T21:T22" si="13">Q21+N21</f>
        <v>0</v>
      </c>
      <c r="U21" s="70"/>
      <c r="V21" s="71"/>
      <c r="W21" s="76">
        <f t="shared" si="5"/>
        <v>37.120000000000005</v>
      </c>
      <c r="X21" s="70">
        <f t="shared" si="6"/>
        <v>17143</v>
      </c>
      <c r="Y21" s="71">
        <f t="shared" si="7"/>
        <v>4.6182650862068959</v>
      </c>
    </row>
    <row r="22" spans="1:25" x14ac:dyDescent="0.25">
      <c r="A22" s="68" t="s">
        <v>17</v>
      </c>
      <c r="B22" s="69">
        <v>145.18</v>
      </c>
      <c r="C22" s="70">
        <v>138312</v>
      </c>
      <c r="D22" s="71">
        <f>C22/(B22*100)</f>
        <v>9.5269320843091343</v>
      </c>
      <c r="E22" s="69">
        <v>1007.27</v>
      </c>
      <c r="F22" s="70">
        <v>68487</v>
      </c>
      <c r="G22" s="72">
        <f t="shared" si="0"/>
        <v>0.6799269312101025</v>
      </c>
      <c r="H22" s="69">
        <v>3908.65</v>
      </c>
      <c r="I22" s="70">
        <v>459593</v>
      </c>
      <c r="J22" s="71">
        <f t="shared" si="1"/>
        <v>1.1758356465787421</v>
      </c>
      <c r="K22" s="73">
        <f t="shared" si="2"/>
        <v>4915.92</v>
      </c>
      <c r="L22" s="70">
        <f t="shared" si="3"/>
        <v>528080</v>
      </c>
      <c r="M22" s="74">
        <f t="shared" si="4"/>
        <v>1.0742241533629513</v>
      </c>
      <c r="N22" s="69"/>
      <c r="O22" s="82"/>
      <c r="P22" s="71"/>
      <c r="Q22" s="69">
        <v>5986.82</v>
      </c>
      <c r="R22" s="70">
        <v>241105</v>
      </c>
      <c r="S22" s="71">
        <f>R22/(Q22*100)</f>
        <v>0.40272632215433235</v>
      </c>
      <c r="T22" s="69">
        <f t="shared" si="13"/>
        <v>5986.82</v>
      </c>
      <c r="U22" s="70">
        <f>R22+O22</f>
        <v>241105</v>
      </c>
      <c r="V22" s="71">
        <f>U22/(T22*100)</f>
        <v>0.40272632215433235</v>
      </c>
      <c r="W22" s="76">
        <f t="shared" si="5"/>
        <v>11047.92</v>
      </c>
      <c r="X22" s="70">
        <f t="shared" si="6"/>
        <v>907497</v>
      </c>
      <c r="Y22" s="71">
        <f t="shared" si="7"/>
        <v>0.82141887341689657</v>
      </c>
    </row>
    <row r="23" spans="1:25" x14ac:dyDescent="0.25">
      <c r="A23" s="68" t="s">
        <v>18</v>
      </c>
      <c r="B23" s="69"/>
      <c r="C23" s="70"/>
      <c r="D23" s="71"/>
      <c r="E23" s="69"/>
      <c r="F23" s="70"/>
      <c r="G23" s="72"/>
      <c r="H23" s="69"/>
      <c r="I23" s="70"/>
      <c r="J23" s="71"/>
      <c r="K23" s="73">
        <f t="shared" si="2"/>
        <v>0</v>
      </c>
      <c r="L23" s="70">
        <f t="shared" si="3"/>
        <v>0</v>
      </c>
      <c r="M23" s="74"/>
      <c r="N23" s="69"/>
      <c r="O23" s="70"/>
      <c r="P23" s="71"/>
      <c r="Q23" s="69"/>
      <c r="R23" s="70"/>
      <c r="S23" s="71"/>
      <c r="T23" s="69"/>
      <c r="U23" s="70"/>
      <c r="V23" s="71"/>
      <c r="W23" s="76">
        <f t="shared" si="5"/>
        <v>0</v>
      </c>
      <c r="X23" s="70"/>
      <c r="Y23" s="71"/>
    </row>
    <row r="24" spans="1:25" x14ac:dyDescent="0.25">
      <c r="A24" s="68" t="s">
        <v>19</v>
      </c>
      <c r="B24" s="69"/>
      <c r="C24" s="70"/>
      <c r="D24" s="71"/>
      <c r="E24" s="69">
        <v>106.85</v>
      </c>
      <c r="F24" s="70">
        <v>65503</v>
      </c>
      <c r="G24" s="72">
        <f>F24/(E24*100)</f>
        <v>6.1303696771174545</v>
      </c>
      <c r="H24" s="69">
        <v>70.540000000000006</v>
      </c>
      <c r="I24" s="70">
        <v>39662</v>
      </c>
      <c r="J24" s="71">
        <f t="shared" ref="J24:J25" si="14">I24/(H24*100)</f>
        <v>5.6226254607314994</v>
      </c>
      <c r="K24" s="73">
        <f t="shared" si="2"/>
        <v>177.39</v>
      </c>
      <c r="L24" s="70">
        <f t="shared" si="3"/>
        <v>105165</v>
      </c>
      <c r="M24" s="74">
        <f>L24/(K24*100)</f>
        <v>5.9284627092846272</v>
      </c>
      <c r="N24" s="69">
        <v>38.18</v>
      </c>
      <c r="O24" s="70">
        <v>2906</v>
      </c>
      <c r="P24" s="71">
        <f>O24/(N24*100)</f>
        <v>0.76113148245154527</v>
      </c>
      <c r="Q24" s="69"/>
      <c r="R24" s="70"/>
      <c r="S24" s="71"/>
      <c r="T24" s="69">
        <f>Q24+N24</f>
        <v>38.18</v>
      </c>
      <c r="U24" s="70">
        <f>R24+O24</f>
        <v>2906</v>
      </c>
      <c r="V24" s="71">
        <f>U24/(T24*100)</f>
        <v>0.76113148245154527</v>
      </c>
      <c r="W24" s="76">
        <f t="shared" si="5"/>
        <v>215.57</v>
      </c>
      <c r="X24" s="70">
        <f t="shared" si="6"/>
        <v>108071</v>
      </c>
      <c r="Y24" s="71">
        <f t="shared" si="7"/>
        <v>5.0132671522011414</v>
      </c>
    </row>
    <row r="25" spans="1:25" ht="15.75" thickBot="1" x14ac:dyDescent="0.3">
      <c r="A25" s="83" t="s">
        <v>20</v>
      </c>
      <c r="B25" s="84"/>
      <c r="C25" s="85"/>
      <c r="D25" s="86"/>
      <c r="E25" s="84"/>
      <c r="F25" s="85"/>
      <c r="G25" s="87"/>
      <c r="H25" s="84">
        <v>6.3</v>
      </c>
      <c r="I25" s="85">
        <v>1960</v>
      </c>
      <c r="J25" s="86">
        <f t="shared" si="14"/>
        <v>3.1111111111111112</v>
      </c>
      <c r="K25" s="73">
        <f t="shared" si="2"/>
        <v>6.3</v>
      </c>
      <c r="L25" s="70">
        <f t="shared" si="3"/>
        <v>1960</v>
      </c>
      <c r="M25" s="74">
        <f t="shared" si="4"/>
        <v>3.1111111111111112</v>
      </c>
      <c r="N25" s="84"/>
      <c r="O25" s="85"/>
      <c r="P25" s="86"/>
      <c r="Q25" s="84"/>
      <c r="R25" s="85"/>
      <c r="S25" s="86"/>
      <c r="T25" s="84"/>
      <c r="U25" s="85"/>
      <c r="V25" s="86"/>
      <c r="W25" s="88">
        <f t="shared" si="5"/>
        <v>6.3</v>
      </c>
      <c r="X25" s="85">
        <f t="shared" si="6"/>
        <v>1960</v>
      </c>
      <c r="Y25" s="86">
        <f t="shared" si="7"/>
        <v>3.1111111111111112</v>
      </c>
    </row>
    <row r="26" spans="1:25" ht="15.75" thickTop="1" x14ac:dyDescent="0.25">
      <c r="A26" s="89" t="s">
        <v>21</v>
      </c>
      <c r="B26" s="65">
        <f>B27+B28+B29</f>
        <v>10.119999999999999</v>
      </c>
      <c r="C26" s="66">
        <f>C27+C28+C29</f>
        <v>9470</v>
      </c>
      <c r="D26" s="67">
        <f>C26/(B26*100)</f>
        <v>9.3577075098814237</v>
      </c>
      <c r="E26" s="65"/>
      <c r="F26" s="66"/>
      <c r="G26" s="67"/>
      <c r="H26" s="65"/>
      <c r="I26" s="66"/>
      <c r="J26" s="67"/>
      <c r="K26" s="65"/>
      <c r="L26" s="66"/>
      <c r="M26" s="67"/>
      <c r="N26" s="65"/>
      <c r="O26" s="66"/>
      <c r="P26" s="67"/>
      <c r="Q26" s="65"/>
      <c r="R26" s="66"/>
      <c r="S26" s="67"/>
      <c r="T26" s="65"/>
      <c r="U26" s="66"/>
      <c r="V26" s="67"/>
      <c r="W26" s="65">
        <f>W27+W28+W29</f>
        <v>10.119999999999999</v>
      </c>
      <c r="X26" s="66">
        <f>X27+X28+X29</f>
        <v>9470</v>
      </c>
      <c r="Y26" s="67">
        <f>X26/(W26*100)</f>
        <v>9.3577075098814237</v>
      </c>
    </row>
    <row r="27" spans="1:25" x14ac:dyDescent="0.25">
      <c r="A27" s="90" t="s">
        <v>22</v>
      </c>
      <c r="B27" s="69"/>
      <c r="C27" s="70"/>
      <c r="D27" s="71"/>
      <c r="E27" s="69"/>
      <c r="F27" s="70"/>
      <c r="G27" s="71"/>
      <c r="H27" s="69"/>
      <c r="I27" s="70"/>
      <c r="J27" s="71"/>
      <c r="K27" s="69"/>
      <c r="L27" s="70"/>
      <c r="M27" s="71"/>
      <c r="N27" s="69"/>
      <c r="O27" s="70"/>
      <c r="P27" s="71"/>
      <c r="Q27" s="69"/>
      <c r="R27" s="70"/>
      <c r="S27" s="71"/>
      <c r="T27" s="69"/>
      <c r="U27" s="70"/>
      <c r="V27" s="71"/>
      <c r="W27" s="76"/>
      <c r="X27" s="70"/>
      <c r="Y27" s="71"/>
    </row>
    <row r="28" spans="1:25" x14ac:dyDescent="0.25">
      <c r="A28" s="91" t="s">
        <v>23</v>
      </c>
      <c r="B28" s="69">
        <v>0.04</v>
      </c>
      <c r="C28" s="70">
        <v>24</v>
      </c>
      <c r="D28" s="71">
        <f t="shared" ref="D28:D29" si="15">C28/(B28*100)</f>
        <v>6</v>
      </c>
      <c r="E28" s="69"/>
      <c r="F28" s="70"/>
      <c r="G28" s="71"/>
      <c r="H28" s="69"/>
      <c r="I28" s="70"/>
      <c r="J28" s="71"/>
      <c r="K28" s="69"/>
      <c r="L28" s="70"/>
      <c r="M28" s="71"/>
      <c r="N28" s="69"/>
      <c r="O28" s="70"/>
      <c r="P28" s="71"/>
      <c r="Q28" s="69"/>
      <c r="R28" s="70"/>
      <c r="S28" s="71"/>
      <c r="T28" s="69"/>
      <c r="U28" s="70"/>
      <c r="V28" s="71"/>
      <c r="W28" s="76">
        <f t="shared" si="5"/>
        <v>0.04</v>
      </c>
      <c r="X28" s="70">
        <f t="shared" si="6"/>
        <v>24</v>
      </c>
      <c r="Y28" s="71">
        <f t="shared" si="7"/>
        <v>6</v>
      </c>
    </row>
    <row r="29" spans="1:25" ht="15.75" thickBot="1" x14ac:dyDescent="0.3">
      <c r="A29" s="92" t="s">
        <v>46</v>
      </c>
      <c r="B29" s="84">
        <v>10.08</v>
      </c>
      <c r="C29" s="85">
        <v>9446</v>
      </c>
      <c r="D29" s="86">
        <f t="shared" si="15"/>
        <v>9.3710317460317452</v>
      </c>
      <c r="E29" s="84"/>
      <c r="F29" s="85"/>
      <c r="G29" s="86"/>
      <c r="H29" s="84"/>
      <c r="I29" s="85"/>
      <c r="J29" s="86"/>
      <c r="K29" s="84"/>
      <c r="L29" s="85"/>
      <c r="M29" s="86"/>
      <c r="N29" s="84"/>
      <c r="O29" s="85"/>
      <c r="P29" s="86"/>
      <c r="Q29" s="84"/>
      <c r="R29" s="85"/>
      <c r="S29" s="86"/>
      <c r="T29" s="84"/>
      <c r="U29" s="85"/>
      <c r="V29" s="86"/>
      <c r="W29" s="88">
        <f t="shared" si="5"/>
        <v>10.08</v>
      </c>
      <c r="X29" s="85">
        <f t="shared" si="6"/>
        <v>9446</v>
      </c>
      <c r="Y29" s="86">
        <f t="shared" si="7"/>
        <v>9.3710317460317452</v>
      </c>
    </row>
    <row r="30" spans="1:25" ht="15.75" thickTop="1" x14ac:dyDescent="0.25">
      <c r="A30" s="93" t="s">
        <v>24</v>
      </c>
      <c r="B30" s="65">
        <f>B31+B32+B33+B34+B35+B36+B37</f>
        <v>0.01</v>
      </c>
      <c r="C30" s="66">
        <f>C31+C32+C33+C34+C35+C36+C37</f>
        <v>110</v>
      </c>
      <c r="D30" s="67">
        <f>C30/(B30*100)</f>
        <v>110</v>
      </c>
      <c r="E30" s="65">
        <f>E31+E32+E33+E34+E35+E36+E37</f>
        <v>42.730000000000004</v>
      </c>
      <c r="F30" s="66">
        <f>F31+F32+F33+F34+F35+F36+F37</f>
        <v>20751</v>
      </c>
      <c r="G30" s="67">
        <f>F30/(E30*100)</f>
        <v>4.8563070442312197</v>
      </c>
      <c r="H30" s="65">
        <f>H31+H32+H33+H34+H35+H36+H37</f>
        <v>60.620000000000005</v>
      </c>
      <c r="I30" s="66">
        <f>I31+I32+I33+I34+I35+I36+I37</f>
        <v>33882</v>
      </c>
      <c r="J30" s="67">
        <f>I30/(H30*100)</f>
        <v>5.589244473771033</v>
      </c>
      <c r="K30" s="65">
        <f>K31+K32+K33+K34+K35+K36+K37</f>
        <v>103.35</v>
      </c>
      <c r="L30" s="66">
        <f>L31+L32+L33+L34+L35+L36+L37</f>
        <v>54633</v>
      </c>
      <c r="M30" s="67">
        <f>L30/(K30*100)</f>
        <v>5.286211901306241</v>
      </c>
      <c r="N30" s="65"/>
      <c r="O30" s="66"/>
      <c r="P30" s="67"/>
      <c r="Q30" s="65"/>
      <c r="R30" s="66"/>
      <c r="S30" s="67"/>
      <c r="T30" s="65"/>
      <c r="U30" s="66"/>
      <c r="V30" s="67"/>
      <c r="W30" s="65">
        <f>W31+W32+W33+W34+W35+W36+W37</f>
        <v>103.36</v>
      </c>
      <c r="X30" s="66">
        <f>X31+X32+X33+X34+X35+X36+X37</f>
        <v>54743</v>
      </c>
      <c r="Y30" s="67">
        <f>X30/(W30*100)</f>
        <v>5.296342879256966</v>
      </c>
    </row>
    <row r="31" spans="1:25" x14ac:dyDescent="0.25">
      <c r="A31" s="94" t="s">
        <v>47</v>
      </c>
      <c r="B31" s="69"/>
      <c r="C31" s="70"/>
      <c r="D31" s="71"/>
      <c r="E31" s="69"/>
      <c r="F31" s="70"/>
      <c r="G31" s="71"/>
      <c r="H31" s="69"/>
      <c r="I31" s="70"/>
      <c r="J31" s="71"/>
      <c r="K31" s="69"/>
      <c r="L31" s="70"/>
      <c r="M31" s="71"/>
      <c r="N31" s="69"/>
      <c r="O31" s="70"/>
      <c r="P31" s="71"/>
      <c r="Q31" s="69"/>
      <c r="R31" s="70"/>
      <c r="S31" s="71"/>
      <c r="T31" s="69"/>
      <c r="U31" s="70"/>
      <c r="V31" s="71"/>
      <c r="W31" s="76"/>
      <c r="X31" s="70"/>
      <c r="Y31" s="71"/>
    </row>
    <row r="32" spans="1:25" x14ac:dyDescent="0.25">
      <c r="A32" s="90" t="s">
        <v>25</v>
      </c>
      <c r="B32" s="69"/>
      <c r="C32" s="70"/>
      <c r="D32" s="71"/>
      <c r="E32" s="69"/>
      <c r="F32" s="70"/>
      <c r="G32" s="71"/>
      <c r="H32" s="69">
        <v>0.15</v>
      </c>
      <c r="I32" s="70">
        <v>56</v>
      </c>
      <c r="J32" s="71">
        <f t="shared" ref="J32:J37" si="16">I32/(H32*100)</f>
        <v>3.7333333333333334</v>
      </c>
      <c r="K32" s="69">
        <f t="shared" ref="K32:K36" si="17">H32+E32</f>
        <v>0.15</v>
      </c>
      <c r="L32" s="70">
        <f t="shared" ref="L32:L37" si="18">I32+F32</f>
        <v>56</v>
      </c>
      <c r="M32" s="71">
        <f t="shared" ref="M32:M40" si="19">L32/(K32*100)</f>
        <v>3.7333333333333334</v>
      </c>
      <c r="N32" s="69"/>
      <c r="O32" s="70"/>
      <c r="P32" s="71"/>
      <c r="Q32" s="69"/>
      <c r="R32" s="70"/>
      <c r="S32" s="71"/>
      <c r="T32" s="69"/>
      <c r="U32" s="70"/>
      <c r="V32" s="71"/>
      <c r="W32" s="76">
        <f t="shared" si="5"/>
        <v>0.15</v>
      </c>
      <c r="X32" s="70">
        <f t="shared" si="6"/>
        <v>56</v>
      </c>
      <c r="Y32" s="71">
        <f t="shared" si="7"/>
        <v>3.7333333333333334</v>
      </c>
    </row>
    <row r="33" spans="1:25" x14ac:dyDescent="0.25">
      <c r="A33" s="95" t="s">
        <v>65</v>
      </c>
      <c r="B33" s="69"/>
      <c r="C33" s="70"/>
      <c r="D33" s="71"/>
      <c r="E33" s="69"/>
      <c r="F33" s="70"/>
      <c r="G33" s="71"/>
      <c r="H33" s="69">
        <v>0.68</v>
      </c>
      <c r="I33" s="70">
        <v>230</v>
      </c>
      <c r="J33" s="71">
        <f t="shared" si="16"/>
        <v>3.3823529411764706</v>
      </c>
      <c r="K33" s="69">
        <f t="shared" si="17"/>
        <v>0.68</v>
      </c>
      <c r="L33" s="70">
        <f t="shared" si="18"/>
        <v>230</v>
      </c>
      <c r="M33" s="71">
        <f t="shared" si="19"/>
        <v>3.3823529411764706</v>
      </c>
      <c r="N33" s="69"/>
      <c r="O33" s="70"/>
      <c r="P33" s="71"/>
      <c r="Q33" s="69"/>
      <c r="R33" s="70"/>
      <c r="S33" s="71"/>
      <c r="T33" s="69"/>
      <c r="U33" s="70"/>
      <c r="V33" s="71"/>
      <c r="W33" s="76">
        <f t="shared" si="5"/>
        <v>0.68</v>
      </c>
      <c r="X33" s="70">
        <f t="shared" si="6"/>
        <v>230</v>
      </c>
      <c r="Y33" s="71">
        <f t="shared" si="7"/>
        <v>3.3823529411764706</v>
      </c>
    </row>
    <row r="34" spans="1:25" x14ac:dyDescent="0.25">
      <c r="A34" s="90" t="s">
        <v>26</v>
      </c>
      <c r="B34" s="69"/>
      <c r="C34" s="70"/>
      <c r="D34" s="71"/>
      <c r="E34" s="69">
        <v>6.36</v>
      </c>
      <c r="F34" s="70">
        <v>2566</v>
      </c>
      <c r="G34" s="71">
        <f t="shared" ref="G34:G36" si="20">F34/(E34*100)</f>
        <v>4.0345911949685531</v>
      </c>
      <c r="H34" s="69">
        <v>7.86</v>
      </c>
      <c r="I34" s="70">
        <v>4010</v>
      </c>
      <c r="J34" s="71">
        <f t="shared" si="16"/>
        <v>5.1017811704834601</v>
      </c>
      <c r="K34" s="69">
        <f t="shared" si="17"/>
        <v>14.22</v>
      </c>
      <c r="L34" s="70">
        <f t="shared" si="18"/>
        <v>6576</v>
      </c>
      <c r="M34" s="71">
        <f t="shared" si="19"/>
        <v>4.6244725738396628</v>
      </c>
      <c r="N34" s="69"/>
      <c r="O34" s="70"/>
      <c r="P34" s="71"/>
      <c r="Q34" s="69"/>
      <c r="R34" s="70"/>
      <c r="S34" s="71"/>
      <c r="T34" s="69"/>
      <c r="U34" s="70"/>
      <c r="V34" s="71"/>
      <c r="W34" s="76">
        <f t="shared" si="5"/>
        <v>14.22</v>
      </c>
      <c r="X34" s="70">
        <f t="shared" si="6"/>
        <v>6576</v>
      </c>
      <c r="Y34" s="71">
        <f t="shared" si="7"/>
        <v>4.6244725738396628</v>
      </c>
    </row>
    <row r="35" spans="1:25" x14ac:dyDescent="0.25">
      <c r="A35" s="90" t="s">
        <v>27</v>
      </c>
      <c r="B35" s="69">
        <v>0.01</v>
      </c>
      <c r="C35" s="70">
        <v>110</v>
      </c>
      <c r="D35" s="71">
        <f>C35/(B35*100)</f>
        <v>110</v>
      </c>
      <c r="E35" s="69">
        <v>0.02</v>
      </c>
      <c r="F35" s="70">
        <v>163</v>
      </c>
      <c r="G35" s="71">
        <f t="shared" si="20"/>
        <v>81.5</v>
      </c>
      <c r="H35" s="69">
        <v>0.25</v>
      </c>
      <c r="I35" s="70">
        <v>2621</v>
      </c>
      <c r="J35" s="71">
        <f t="shared" si="16"/>
        <v>104.84</v>
      </c>
      <c r="K35" s="69">
        <f t="shared" si="17"/>
        <v>0.27</v>
      </c>
      <c r="L35" s="70">
        <f t="shared" si="18"/>
        <v>2784</v>
      </c>
      <c r="M35" s="71">
        <f t="shared" si="19"/>
        <v>103.11111111111111</v>
      </c>
      <c r="N35" s="69"/>
      <c r="O35" s="75"/>
      <c r="P35" s="71"/>
      <c r="Q35" s="69"/>
      <c r="R35" s="75"/>
      <c r="S35" s="71"/>
      <c r="T35" s="69"/>
      <c r="U35" s="75"/>
      <c r="V35" s="71"/>
      <c r="W35" s="76">
        <f t="shared" si="5"/>
        <v>0.28000000000000003</v>
      </c>
      <c r="X35" s="70">
        <f t="shared" si="6"/>
        <v>2894</v>
      </c>
      <c r="Y35" s="71">
        <f t="shared" si="7"/>
        <v>103.35714285714285</v>
      </c>
    </row>
    <row r="36" spans="1:25" x14ac:dyDescent="0.25">
      <c r="A36" s="96" t="s">
        <v>63</v>
      </c>
      <c r="B36" s="69"/>
      <c r="C36" s="70"/>
      <c r="D36" s="71"/>
      <c r="E36" s="69">
        <v>36.35</v>
      </c>
      <c r="F36" s="70">
        <v>18022</v>
      </c>
      <c r="G36" s="71">
        <f t="shared" si="20"/>
        <v>4.9579092159559837</v>
      </c>
      <c r="H36" s="69">
        <v>51.27</v>
      </c>
      <c r="I36" s="70">
        <v>26695</v>
      </c>
      <c r="J36" s="71">
        <f t="shared" si="16"/>
        <v>5.2067485859176905</v>
      </c>
      <c r="K36" s="69">
        <f t="shared" si="17"/>
        <v>87.62</v>
      </c>
      <c r="L36" s="70">
        <f t="shared" si="18"/>
        <v>44717</v>
      </c>
      <c r="M36" s="71">
        <f t="shared" si="19"/>
        <v>5.1035151791828346</v>
      </c>
      <c r="N36" s="69"/>
      <c r="O36" s="75"/>
      <c r="P36" s="71"/>
      <c r="Q36" s="69"/>
      <c r="R36" s="75"/>
      <c r="S36" s="71"/>
      <c r="T36" s="69"/>
      <c r="U36" s="75"/>
      <c r="V36" s="71"/>
      <c r="W36" s="76">
        <f t="shared" si="5"/>
        <v>87.62</v>
      </c>
      <c r="X36" s="70">
        <f t="shared" si="6"/>
        <v>44717</v>
      </c>
      <c r="Y36" s="71">
        <f t="shared" si="7"/>
        <v>5.1035151791828346</v>
      </c>
    </row>
    <row r="37" spans="1:25" ht="15.75" thickBot="1" x14ac:dyDescent="0.3">
      <c r="A37" s="91" t="s">
        <v>28</v>
      </c>
      <c r="B37" s="84"/>
      <c r="C37" s="85"/>
      <c r="D37" s="86"/>
      <c r="E37" s="84"/>
      <c r="F37" s="85"/>
      <c r="G37" s="86"/>
      <c r="H37" s="84">
        <v>0.41</v>
      </c>
      <c r="I37" s="85">
        <v>270</v>
      </c>
      <c r="J37" s="86">
        <f t="shared" si="16"/>
        <v>6.5853658536585362</v>
      </c>
      <c r="K37" s="84">
        <f t="shared" ref="K37" si="21">H37+E37</f>
        <v>0.41</v>
      </c>
      <c r="L37" s="85">
        <f t="shared" si="18"/>
        <v>270</v>
      </c>
      <c r="M37" s="86">
        <f t="shared" si="19"/>
        <v>6.5853658536585362</v>
      </c>
      <c r="N37" s="84"/>
      <c r="O37" s="85"/>
      <c r="P37" s="86"/>
      <c r="Q37" s="84"/>
      <c r="R37" s="85"/>
      <c r="S37" s="86"/>
      <c r="T37" s="84"/>
      <c r="U37" s="85"/>
      <c r="V37" s="86"/>
      <c r="W37" s="88">
        <f t="shared" si="5"/>
        <v>0.41</v>
      </c>
      <c r="X37" s="85">
        <f t="shared" si="6"/>
        <v>270</v>
      </c>
      <c r="Y37" s="86">
        <f t="shared" si="7"/>
        <v>6.5853658536585362</v>
      </c>
    </row>
    <row r="38" spans="1:25" ht="15.75" thickTop="1" x14ac:dyDescent="0.25">
      <c r="A38" s="89" t="s">
        <v>29</v>
      </c>
      <c r="B38" s="65"/>
      <c r="C38" s="66"/>
      <c r="D38" s="67"/>
      <c r="E38" s="65">
        <f>E39+E40+E41+E42</f>
        <v>25.63</v>
      </c>
      <c r="F38" s="66">
        <f>F39+F40+F41+F42</f>
        <v>5666</v>
      </c>
      <c r="G38" s="67">
        <f>F38/(E38*100)</f>
        <v>2.2106905969566912</v>
      </c>
      <c r="H38" s="65">
        <f>H39+H40+H41+H42</f>
        <v>189.9</v>
      </c>
      <c r="I38" s="66">
        <f>I39+I40+I41+I42</f>
        <v>41718</v>
      </c>
      <c r="J38" s="67">
        <f>I38/(H38*100)</f>
        <v>2.1968404423380727</v>
      </c>
      <c r="K38" s="65">
        <f>K39+K40+K41+K42</f>
        <v>215.53</v>
      </c>
      <c r="L38" s="66">
        <f>L39+L40+L41+L42</f>
        <v>47384</v>
      </c>
      <c r="M38" s="67">
        <f>L38/(K38*100)</f>
        <v>2.1984874495429869</v>
      </c>
      <c r="N38" s="65">
        <f>N39+N40+N41+N42</f>
        <v>6.0000000000000005E-2</v>
      </c>
      <c r="O38" s="66">
        <f>O39+O40+O41+O42</f>
        <v>170</v>
      </c>
      <c r="P38" s="67">
        <f>O38/(N38*100)</f>
        <v>28.333333333333329</v>
      </c>
      <c r="Q38" s="65">
        <f>Q39+Q40+Q41+Q42</f>
        <v>0.24</v>
      </c>
      <c r="R38" s="66">
        <f>R39+R40+R41+R42</f>
        <v>107</v>
      </c>
      <c r="S38" s="67">
        <f>R38/(Q38*100)</f>
        <v>4.458333333333333</v>
      </c>
      <c r="T38" s="65">
        <f>T39+T40+T41+T42</f>
        <v>0.30000000000000004</v>
      </c>
      <c r="U38" s="66">
        <f>U39+U40+U41+U42</f>
        <v>277</v>
      </c>
      <c r="V38" s="67">
        <f>U38/(T38*100)</f>
        <v>9.2333333333333325</v>
      </c>
      <c r="W38" s="65">
        <f>W39+W40+W41+W42</f>
        <v>215.83</v>
      </c>
      <c r="X38" s="66">
        <f>X39+X40+X41+X42</f>
        <v>47661</v>
      </c>
      <c r="Y38" s="67">
        <f>X38/(W38*100)</f>
        <v>2.2082657647222352</v>
      </c>
    </row>
    <row r="39" spans="1:25" x14ac:dyDescent="0.25">
      <c r="A39" s="94" t="s">
        <v>67</v>
      </c>
      <c r="B39" s="97"/>
      <c r="C39" s="98"/>
      <c r="D39" s="99"/>
      <c r="E39" s="69"/>
      <c r="F39" s="70"/>
      <c r="G39" s="71"/>
      <c r="H39" s="69"/>
      <c r="I39" s="70"/>
      <c r="J39" s="71"/>
      <c r="K39" s="69"/>
      <c r="L39" s="70"/>
      <c r="M39" s="71"/>
      <c r="N39" s="69">
        <v>0.05</v>
      </c>
      <c r="O39" s="70">
        <v>159</v>
      </c>
      <c r="P39" s="71">
        <f>O39/(N39*100)</f>
        <v>31.8</v>
      </c>
      <c r="Q39" s="69"/>
      <c r="R39" s="70"/>
      <c r="S39" s="71"/>
      <c r="T39" s="69">
        <f>Q39+N39</f>
        <v>0.05</v>
      </c>
      <c r="U39" s="70">
        <f t="shared" ref="U39:U40" si="22">R39+O39</f>
        <v>159</v>
      </c>
      <c r="V39" s="71">
        <f t="shared" ref="V39:V40" si="23">U39/(T39*100)</f>
        <v>31.8</v>
      </c>
      <c r="W39" s="76">
        <f t="shared" si="5"/>
        <v>0.05</v>
      </c>
      <c r="X39" s="70">
        <f t="shared" si="6"/>
        <v>159</v>
      </c>
      <c r="Y39" s="71">
        <f t="shared" si="7"/>
        <v>31.8</v>
      </c>
    </row>
    <row r="40" spans="1:25" x14ac:dyDescent="0.25">
      <c r="A40" s="90" t="s">
        <v>30</v>
      </c>
      <c r="B40" s="69"/>
      <c r="C40" s="70"/>
      <c r="D40" s="71"/>
      <c r="E40" s="69">
        <v>25.63</v>
      </c>
      <c r="F40" s="70">
        <v>5666</v>
      </c>
      <c r="G40" s="71">
        <f>F40/(E40*100)</f>
        <v>2.2106905969566912</v>
      </c>
      <c r="H40" s="69">
        <v>189.9</v>
      </c>
      <c r="I40" s="70">
        <v>41718</v>
      </c>
      <c r="J40" s="71">
        <f>I40/(H40*100)</f>
        <v>2.1968404423380727</v>
      </c>
      <c r="K40" s="69">
        <f t="shared" ref="K40" si="24">H40+E40</f>
        <v>215.53</v>
      </c>
      <c r="L40" s="70">
        <f>I40+F40</f>
        <v>47384</v>
      </c>
      <c r="M40" s="71">
        <f t="shared" si="19"/>
        <v>2.1984874495429869</v>
      </c>
      <c r="N40" s="69">
        <v>0.01</v>
      </c>
      <c r="O40" s="70">
        <v>11</v>
      </c>
      <c r="P40" s="71">
        <f>O40/(N40*100)</f>
        <v>11</v>
      </c>
      <c r="Q40" s="69">
        <v>0.15</v>
      </c>
      <c r="R40" s="70">
        <v>96</v>
      </c>
      <c r="S40" s="71">
        <f>R40/(Q40*100)</f>
        <v>6.4</v>
      </c>
      <c r="T40" s="69">
        <f>Q40+N40</f>
        <v>0.16</v>
      </c>
      <c r="U40" s="70">
        <f t="shared" si="22"/>
        <v>107</v>
      </c>
      <c r="V40" s="71">
        <f t="shared" si="23"/>
        <v>6.6875</v>
      </c>
      <c r="W40" s="76">
        <f t="shared" si="5"/>
        <v>215.69</v>
      </c>
      <c r="X40" s="70">
        <f t="shared" si="6"/>
        <v>47491</v>
      </c>
      <c r="Y40" s="71">
        <f t="shared" si="7"/>
        <v>2.2018174231536003</v>
      </c>
    </row>
    <row r="41" spans="1:25" x14ac:dyDescent="0.25">
      <c r="A41" s="96" t="s">
        <v>48</v>
      </c>
      <c r="B41" s="100"/>
      <c r="C41" s="101"/>
      <c r="D41" s="102"/>
      <c r="E41" s="69"/>
      <c r="F41" s="70"/>
      <c r="G41" s="71"/>
      <c r="H41" s="69"/>
      <c r="I41" s="70"/>
      <c r="J41" s="71"/>
      <c r="K41" s="69"/>
      <c r="L41" s="70"/>
      <c r="M41" s="71"/>
      <c r="N41" s="69"/>
      <c r="O41" s="70"/>
      <c r="P41" s="71"/>
      <c r="Q41" s="69"/>
      <c r="R41" s="70"/>
      <c r="S41" s="71"/>
      <c r="T41" s="69"/>
      <c r="U41" s="70"/>
      <c r="V41" s="71"/>
      <c r="W41" s="76"/>
      <c r="X41" s="70"/>
      <c r="Y41" s="71"/>
    </row>
    <row r="42" spans="1:25" ht="15.75" thickBot="1" x14ac:dyDescent="0.3">
      <c r="A42" s="96" t="s">
        <v>49</v>
      </c>
      <c r="B42" s="100"/>
      <c r="C42" s="101"/>
      <c r="D42" s="102"/>
      <c r="E42" s="84"/>
      <c r="F42" s="85"/>
      <c r="G42" s="86"/>
      <c r="H42" s="84"/>
      <c r="I42" s="85"/>
      <c r="J42" s="86"/>
      <c r="K42" s="84"/>
      <c r="L42" s="85"/>
      <c r="M42" s="86"/>
      <c r="N42" s="84"/>
      <c r="O42" s="85"/>
      <c r="P42" s="86"/>
      <c r="Q42" s="84">
        <v>0.09</v>
      </c>
      <c r="R42" s="85">
        <v>11</v>
      </c>
      <c r="S42" s="86">
        <f>R42/(Q42*100)</f>
        <v>1.2222222222222223</v>
      </c>
      <c r="T42" s="84">
        <f>Q42+N42</f>
        <v>0.09</v>
      </c>
      <c r="U42" s="85">
        <f>R42+O42</f>
        <v>11</v>
      </c>
      <c r="V42" s="86">
        <f>U42/(T42*100)</f>
        <v>1.2222222222222223</v>
      </c>
      <c r="W42" s="88">
        <f t="shared" si="5"/>
        <v>0.09</v>
      </c>
      <c r="X42" s="85">
        <f t="shared" si="6"/>
        <v>11</v>
      </c>
      <c r="Y42" s="86">
        <f t="shared" si="7"/>
        <v>1.2222222222222223</v>
      </c>
    </row>
    <row r="43" spans="1:25" ht="15.75" thickTop="1" x14ac:dyDescent="0.25">
      <c r="A43" s="89" t="s">
        <v>31</v>
      </c>
      <c r="B43" s="65"/>
      <c r="C43" s="66"/>
      <c r="D43" s="67"/>
      <c r="E43" s="65">
        <f>E44</f>
        <v>0.12</v>
      </c>
      <c r="F43" s="66">
        <f>F44</f>
        <v>102</v>
      </c>
      <c r="G43" s="67">
        <f>G44</f>
        <v>8.5</v>
      </c>
      <c r="H43" s="65">
        <f t="shared" ref="H43:J43" si="25">H44</f>
        <v>5.33</v>
      </c>
      <c r="I43" s="66">
        <f t="shared" si="25"/>
        <v>1980</v>
      </c>
      <c r="J43" s="103">
        <f t="shared" si="25"/>
        <v>3.7148217636022514</v>
      </c>
      <c r="K43" s="104"/>
      <c r="L43" s="66"/>
      <c r="M43" s="103"/>
      <c r="N43" s="65"/>
      <c r="O43" s="66"/>
      <c r="P43" s="67"/>
      <c r="Q43" s="65">
        <f t="shared" ref="Q43:V43" si="26">Q44</f>
        <v>722.23</v>
      </c>
      <c r="R43" s="66">
        <f t="shared" si="26"/>
        <v>43847</v>
      </c>
      <c r="S43" s="67">
        <f>R43/(Q43*100)</f>
        <v>0.60710576963017326</v>
      </c>
      <c r="T43" s="65">
        <f t="shared" si="26"/>
        <v>722.23</v>
      </c>
      <c r="U43" s="66">
        <f t="shared" si="26"/>
        <v>43847</v>
      </c>
      <c r="V43" s="67">
        <f t="shared" si="26"/>
        <v>0.60710576963017326</v>
      </c>
      <c r="W43" s="65">
        <f t="shared" si="5"/>
        <v>722.23</v>
      </c>
      <c r="X43" s="66">
        <f t="shared" si="6"/>
        <v>43847</v>
      </c>
      <c r="Y43" s="105">
        <f t="shared" si="7"/>
        <v>0.60710576963017326</v>
      </c>
    </row>
    <row r="44" spans="1:25" ht="15.75" thickBot="1" x14ac:dyDescent="0.3">
      <c r="A44" s="91" t="s">
        <v>32</v>
      </c>
      <c r="B44" s="100"/>
      <c r="C44" s="101"/>
      <c r="D44" s="102"/>
      <c r="E44" s="84">
        <v>0.12</v>
      </c>
      <c r="F44" s="85">
        <v>102</v>
      </c>
      <c r="G44" s="86">
        <f>F44/(E44*100)</f>
        <v>8.5</v>
      </c>
      <c r="H44" s="84">
        <v>5.33</v>
      </c>
      <c r="I44" s="85">
        <v>1980</v>
      </c>
      <c r="J44" s="106">
        <f>I44/(H44*100)</f>
        <v>3.7148217636022514</v>
      </c>
      <c r="K44" s="107"/>
      <c r="L44" s="85"/>
      <c r="M44" s="106"/>
      <c r="N44" s="84"/>
      <c r="O44" s="85"/>
      <c r="P44" s="86"/>
      <c r="Q44" s="84">
        <v>722.23</v>
      </c>
      <c r="R44" s="85">
        <v>43847</v>
      </c>
      <c r="S44" s="86">
        <f>R44/(Q44*100)</f>
        <v>0.60710576963017326</v>
      </c>
      <c r="T44" s="84">
        <f>Q44+N44</f>
        <v>722.23</v>
      </c>
      <c r="U44" s="85">
        <f>R44+O44</f>
        <v>43847</v>
      </c>
      <c r="V44" s="86">
        <f>U44/(T44*100)</f>
        <v>0.60710576963017326</v>
      </c>
      <c r="W44" s="88">
        <f t="shared" si="5"/>
        <v>722.23</v>
      </c>
      <c r="X44" s="85">
        <f t="shared" si="6"/>
        <v>43847</v>
      </c>
      <c r="Y44" s="86">
        <f t="shared" si="7"/>
        <v>0.60710576963017326</v>
      </c>
    </row>
    <row r="45" spans="1:25" ht="15.75" thickTop="1" x14ac:dyDescent="0.25">
      <c r="A45" s="89" t="s">
        <v>33</v>
      </c>
      <c r="B45" s="65">
        <f>B46+B47</f>
        <v>0.28000000000000003</v>
      </c>
      <c r="C45" s="66">
        <f>C46+C47</f>
        <v>362</v>
      </c>
      <c r="D45" s="67">
        <f>C45/(B45*100)</f>
        <v>12.928571428571427</v>
      </c>
      <c r="E45" s="65">
        <f>E46+E47</f>
        <v>33.03</v>
      </c>
      <c r="F45" s="66">
        <f>F46+F47</f>
        <v>30296</v>
      </c>
      <c r="G45" s="67">
        <f>F45/(E45*100)</f>
        <v>9.1722676354828945</v>
      </c>
      <c r="H45" s="65">
        <f>H46+H47</f>
        <v>22.98</v>
      </c>
      <c r="I45" s="66">
        <f>I46+I47</f>
        <v>28816</v>
      </c>
      <c r="J45" s="67">
        <f>I45/(H45*100)</f>
        <v>12.539599651871193</v>
      </c>
      <c r="K45" s="65">
        <f>K46+K47</f>
        <v>56</v>
      </c>
      <c r="L45" s="66">
        <f>L46+L47</f>
        <v>59098</v>
      </c>
      <c r="M45" s="67">
        <f>M46+M47</f>
        <v>10.553214285714287</v>
      </c>
      <c r="N45" s="65">
        <f>N46+N47</f>
        <v>0.17</v>
      </c>
      <c r="O45" s="66">
        <f>O46+O47</f>
        <v>72</v>
      </c>
      <c r="P45" s="67">
        <f>P46+P47</f>
        <v>4.2352941176470589</v>
      </c>
      <c r="Q45" s="65">
        <f>Q46+Q47</f>
        <v>0.01</v>
      </c>
      <c r="R45" s="66">
        <f>R46+R47</f>
        <v>72</v>
      </c>
      <c r="S45" s="67">
        <f>R45/(Q45*100)</f>
        <v>72</v>
      </c>
      <c r="T45" s="65">
        <f>T46+T47</f>
        <v>0.18000000000000002</v>
      </c>
      <c r="U45" s="66">
        <f>U46+U47</f>
        <v>144</v>
      </c>
      <c r="V45" s="67">
        <f>V46+V47</f>
        <v>7.9999999999999982</v>
      </c>
      <c r="W45" s="65">
        <f>W46+W47</f>
        <v>56.46</v>
      </c>
      <c r="X45" s="66">
        <f>X46+X47</f>
        <v>59604</v>
      </c>
      <c r="Y45" s="67">
        <f>X45/(W45*100)</f>
        <v>10.556854410201913</v>
      </c>
    </row>
    <row r="46" spans="1:25" x14ac:dyDescent="0.25">
      <c r="A46" s="90" t="s">
        <v>34</v>
      </c>
      <c r="B46" s="69">
        <v>0.28000000000000003</v>
      </c>
      <c r="C46" s="70">
        <v>362</v>
      </c>
      <c r="D46" s="71">
        <f>C46/(B46*100)</f>
        <v>12.928571428571427</v>
      </c>
      <c r="E46" s="69">
        <v>33.020000000000003</v>
      </c>
      <c r="F46" s="70">
        <v>30282</v>
      </c>
      <c r="G46" s="71">
        <f t="shared" ref="G46:G47" si="27">F46/(E46*100)</f>
        <v>9.1708055723803739</v>
      </c>
      <c r="H46" s="69">
        <v>22.98</v>
      </c>
      <c r="I46" s="70">
        <v>28816</v>
      </c>
      <c r="J46" s="71">
        <f>I46/(H46*100)</f>
        <v>12.539599651871193</v>
      </c>
      <c r="K46" s="69">
        <f t="shared" ref="K46" si="28">H46+E46</f>
        <v>56</v>
      </c>
      <c r="L46" s="70">
        <f>I46+F46</f>
        <v>59098</v>
      </c>
      <c r="M46" s="71">
        <f t="shared" ref="M46" si="29">L46/(K46*100)</f>
        <v>10.553214285714287</v>
      </c>
      <c r="N46" s="69">
        <v>0.17</v>
      </c>
      <c r="O46" s="70">
        <v>72</v>
      </c>
      <c r="P46" s="71">
        <f>O46/(N46*100)</f>
        <v>4.2352941176470589</v>
      </c>
      <c r="Q46" s="69">
        <v>0.01</v>
      </c>
      <c r="R46" s="70">
        <v>72</v>
      </c>
      <c r="S46" s="71">
        <f>R46/(Q46*100)</f>
        <v>72</v>
      </c>
      <c r="T46" s="69">
        <f>Q46+N46</f>
        <v>0.18000000000000002</v>
      </c>
      <c r="U46" s="70">
        <f>R46+O46</f>
        <v>144</v>
      </c>
      <c r="V46" s="71">
        <f>U46/(T46*100)</f>
        <v>7.9999999999999982</v>
      </c>
      <c r="W46" s="76">
        <f t="shared" si="5"/>
        <v>56.46</v>
      </c>
      <c r="X46" s="70">
        <f t="shared" si="6"/>
        <v>59604</v>
      </c>
      <c r="Y46" s="71">
        <f t="shared" si="7"/>
        <v>10.556854410201913</v>
      </c>
    </row>
    <row r="47" spans="1:25" ht="15.75" thickBot="1" x14ac:dyDescent="0.3">
      <c r="A47" s="108" t="s">
        <v>35</v>
      </c>
      <c r="B47" s="84"/>
      <c r="C47" s="85"/>
      <c r="D47" s="86"/>
      <c r="E47" s="84">
        <v>0.01</v>
      </c>
      <c r="F47" s="85">
        <v>14</v>
      </c>
      <c r="G47" s="86">
        <f t="shared" si="27"/>
        <v>14</v>
      </c>
      <c r="H47" s="84"/>
      <c r="I47" s="85"/>
      <c r="J47" s="86"/>
      <c r="K47" s="84"/>
      <c r="L47" s="85"/>
      <c r="M47" s="86"/>
      <c r="N47" s="84"/>
      <c r="O47" s="85"/>
      <c r="P47" s="86"/>
      <c r="Q47" s="84"/>
      <c r="R47" s="85"/>
      <c r="S47" s="86"/>
      <c r="T47" s="84"/>
      <c r="U47" s="85"/>
      <c r="V47" s="86"/>
      <c r="W47" s="88"/>
      <c r="X47" s="85"/>
      <c r="Y47" s="86"/>
    </row>
    <row r="48" spans="1:25" ht="15.75" thickTop="1" x14ac:dyDescent="0.25">
      <c r="A48" s="93" t="s">
        <v>36</v>
      </c>
      <c r="B48" s="65">
        <f>B49+B50+B51+B52+B53</f>
        <v>0.35</v>
      </c>
      <c r="C48" s="66">
        <f>C49+C50+C51+C52+C53</f>
        <v>408</v>
      </c>
      <c r="D48" s="67">
        <f>C48/(B48*100)</f>
        <v>11.657142857142857</v>
      </c>
      <c r="E48" s="65">
        <f>E49+E50+E51+E52+E53</f>
        <v>227.62</v>
      </c>
      <c r="F48" s="66">
        <f>F49+F50+F51+F52+F53</f>
        <v>99191</v>
      </c>
      <c r="G48" s="67">
        <f>F48/(E48*100)</f>
        <v>4.3577453650821543</v>
      </c>
      <c r="H48" s="65">
        <f>H49+H50+H51+H52+H53</f>
        <v>536.07999999999993</v>
      </c>
      <c r="I48" s="66">
        <f>I49+I50+I51+I52+I53</f>
        <v>312074</v>
      </c>
      <c r="J48" s="67">
        <f>I48/(H48*100)</f>
        <v>5.8214072526488589</v>
      </c>
      <c r="K48" s="65">
        <f>K49+K50+K51+K52+K53</f>
        <v>763.7</v>
      </c>
      <c r="L48" s="66">
        <f>L49+L50+L51+L52+L53</f>
        <v>411265</v>
      </c>
      <c r="M48" s="67">
        <f>L48/(K48*100)</f>
        <v>5.3851643315438</v>
      </c>
      <c r="N48" s="65"/>
      <c r="O48" s="66"/>
      <c r="P48" s="67"/>
      <c r="Q48" s="65">
        <f>Q49+Q50+Q51+Q52+Q53</f>
        <v>240.51</v>
      </c>
      <c r="R48" s="66">
        <f>R49+R50+R51+R52+R53</f>
        <v>14153</v>
      </c>
      <c r="S48" s="67">
        <f>R48/(Q48*100)</f>
        <v>0.58845786038002579</v>
      </c>
      <c r="T48" s="65">
        <f>T49+T50+T51+T52+T53</f>
        <v>240.51</v>
      </c>
      <c r="U48" s="66">
        <f>U49+U50+U51+U52+U53</f>
        <v>14153</v>
      </c>
      <c r="V48" s="67">
        <f>U48/(T48*100)</f>
        <v>0.58845786038002579</v>
      </c>
      <c r="W48" s="65">
        <f>W49+W50+W51+W52+W53</f>
        <v>1004.56</v>
      </c>
      <c r="X48" s="66">
        <f>X49+X50+X51+X52+X53</f>
        <v>425826</v>
      </c>
      <c r="Y48" s="105">
        <f>X48/(W48*100)</f>
        <v>4.2389304770247671</v>
      </c>
    </row>
    <row r="49" spans="1:25" x14ac:dyDescent="0.25">
      <c r="A49" s="90" t="s">
        <v>37</v>
      </c>
      <c r="B49" s="69">
        <v>0.35</v>
      </c>
      <c r="C49" s="70">
        <v>408</v>
      </c>
      <c r="D49" s="71">
        <f>C49/(B49*100)</f>
        <v>11.657142857142857</v>
      </c>
      <c r="E49" s="69">
        <v>12.31</v>
      </c>
      <c r="F49" s="70">
        <v>4331</v>
      </c>
      <c r="G49" s="71">
        <f t="shared" ref="G49:G51" si="30">F49/(E49*100)</f>
        <v>3.5182778229082046</v>
      </c>
      <c r="H49" s="69">
        <v>242.82</v>
      </c>
      <c r="I49" s="70">
        <v>168587</v>
      </c>
      <c r="J49" s="71">
        <f t="shared" ref="J49:J51" si="31">I49/(H49*100)</f>
        <v>6.9428794992175273</v>
      </c>
      <c r="K49" s="69">
        <f t="shared" ref="K49:K51" si="32">H49+E49</f>
        <v>255.13</v>
      </c>
      <c r="L49" s="70">
        <f t="shared" ref="L49:L51" si="33">I49+F49</f>
        <v>172918</v>
      </c>
      <c r="M49" s="71">
        <f t="shared" ref="M49:M51" si="34">L49/(K49*100)</f>
        <v>6.7776427703523696</v>
      </c>
      <c r="N49" s="69"/>
      <c r="O49" s="70"/>
      <c r="P49" s="71"/>
      <c r="Q49" s="69"/>
      <c r="R49" s="70"/>
      <c r="S49" s="71"/>
      <c r="T49" s="69"/>
      <c r="U49" s="70"/>
      <c r="V49" s="71"/>
      <c r="W49" s="76">
        <f t="shared" si="5"/>
        <v>255.48</v>
      </c>
      <c r="X49" s="70">
        <f t="shared" si="6"/>
        <v>173326</v>
      </c>
      <c r="Y49" s="71">
        <f t="shared" si="7"/>
        <v>6.7843275403162675</v>
      </c>
    </row>
    <row r="50" spans="1:25" x14ac:dyDescent="0.25">
      <c r="A50" s="90" t="s">
        <v>38</v>
      </c>
      <c r="B50" s="69"/>
      <c r="C50" s="70"/>
      <c r="D50" s="71"/>
      <c r="E50" s="69">
        <v>0.27</v>
      </c>
      <c r="F50" s="70">
        <v>473</v>
      </c>
      <c r="G50" s="71">
        <f t="shared" si="30"/>
        <v>17.518518518518519</v>
      </c>
      <c r="H50" s="69">
        <v>0.18</v>
      </c>
      <c r="I50" s="70">
        <v>316</v>
      </c>
      <c r="J50" s="71">
        <f t="shared" si="31"/>
        <v>17.555555555555557</v>
      </c>
      <c r="K50" s="69">
        <f t="shared" si="32"/>
        <v>0.45</v>
      </c>
      <c r="L50" s="70">
        <f t="shared" si="33"/>
        <v>789</v>
      </c>
      <c r="M50" s="71">
        <f t="shared" si="34"/>
        <v>17.533333333333335</v>
      </c>
      <c r="N50" s="69"/>
      <c r="O50" s="70"/>
      <c r="P50" s="71"/>
      <c r="Q50" s="69"/>
      <c r="R50" s="70"/>
      <c r="S50" s="71"/>
      <c r="T50" s="69"/>
      <c r="U50" s="70"/>
      <c r="V50" s="71"/>
      <c r="W50" s="76">
        <f t="shared" si="5"/>
        <v>0.45</v>
      </c>
      <c r="X50" s="70">
        <f t="shared" si="6"/>
        <v>789</v>
      </c>
      <c r="Y50" s="71">
        <f t="shared" si="7"/>
        <v>17.533333333333335</v>
      </c>
    </row>
    <row r="51" spans="1:25" x14ac:dyDescent="0.25">
      <c r="A51" s="90" t="s">
        <v>39</v>
      </c>
      <c r="B51" s="69"/>
      <c r="C51" s="70"/>
      <c r="D51" s="71"/>
      <c r="E51" s="69">
        <v>215.04</v>
      </c>
      <c r="F51" s="70">
        <v>94387</v>
      </c>
      <c r="G51" s="71">
        <f t="shared" si="30"/>
        <v>4.3892764136904763</v>
      </c>
      <c r="H51" s="69">
        <v>293.08</v>
      </c>
      <c r="I51" s="70">
        <v>143171</v>
      </c>
      <c r="J51" s="71">
        <f t="shared" si="31"/>
        <v>4.8850484509348986</v>
      </c>
      <c r="K51" s="69">
        <f t="shared" si="32"/>
        <v>508.12</v>
      </c>
      <c r="L51" s="70">
        <f t="shared" si="33"/>
        <v>237558</v>
      </c>
      <c r="M51" s="71">
        <f t="shared" si="34"/>
        <v>4.6752341966464614</v>
      </c>
      <c r="N51" s="69"/>
      <c r="O51" s="70"/>
      <c r="P51" s="71"/>
      <c r="Q51" s="69">
        <v>240.03</v>
      </c>
      <c r="R51" s="70">
        <v>13928</v>
      </c>
      <c r="S51" s="71">
        <f>R51/(Q51*100)</f>
        <v>0.58026080073324171</v>
      </c>
      <c r="T51" s="69">
        <f>Q51+N51</f>
        <v>240.03</v>
      </c>
      <c r="U51" s="70">
        <f>R51+O51</f>
        <v>13928</v>
      </c>
      <c r="V51" s="71">
        <f>U51/(T51*100)</f>
        <v>0.58026080073324171</v>
      </c>
      <c r="W51" s="76">
        <f t="shared" si="5"/>
        <v>748.15</v>
      </c>
      <c r="X51" s="70">
        <f t="shared" si="6"/>
        <v>251486</v>
      </c>
      <c r="Y51" s="71">
        <f t="shared" si="7"/>
        <v>3.3614382142618457</v>
      </c>
    </row>
    <row r="52" spans="1:25" x14ac:dyDescent="0.25">
      <c r="A52" s="96" t="s">
        <v>50</v>
      </c>
      <c r="B52" s="69"/>
      <c r="C52" s="70"/>
      <c r="D52" s="71"/>
      <c r="E52" s="69"/>
      <c r="F52" s="70"/>
      <c r="G52" s="71"/>
      <c r="H52" s="69"/>
      <c r="I52" s="70"/>
      <c r="J52" s="71"/>
      <c r="K52" s="69"/>
      <c r="L52" s="70"/>
      <c r="M52" s="71"/>
      <c r="N52" s="69"/>
      <c r="O52" s="70"/>
      <c r="P52" s="71"/>
      <c r="Q52" s="69"/>
      <c r="R52" s="70"/>
      <c r="S52" s="71"/>
      <c r="T52" s="69"/>
      <c r="U52" s="70"/>
      <c r="V52" s="71"/>
      <c r="W52" s="76"/>
      <c r="X52" s="70"/>
      <c r="Y52" s="71"/>
    </row>
    <row r="53" spans="1:25" ht="15.75" thickBot="1" x14ac:dyDescent="0.3">
      <c r="A53" s="91" t="s">
        <v>40</v>
      </c>
      <c r="B53" s="84"/>
      <c r="C53" s="85"/>
      <c r="D53" s="86"/>
      <c r="E53" s="84"/>
      <c r="F53" s="85"/>
      <c r="G53" s="86"/>
      <c r="H53" s="84"/>
      <c r="I53" s="85"/>
      <c r="J53" s="86"/>
      <c r="K53" s="84"/>
      <c r="L53" s="85"/>
      <c r="M53" s="86"/>
      <c r="N53" s="84"/>
      <c r="O53" s="85"/>
      <c r="P53" s="86"/>
      <c r="Q53" s="84">
        <v>0.48</v>
      </c>
      <c r="R53" s="85">
        <v>225</v>
      </c>
      <c r="S53" s="86">
        <f>R53/(Q53*100)</f>
        <v>4.6875</v>
      </c>
      <c r="T53" s="84">
        <f>Q53+N53</f>
        <v>0.48</v>
      </c>
      <c r="U53" s="85">
        <f>R53+O53</f>
        <v>225</v>
      </c>
      <c r="V53" s="86">
        <f>U53/(T53*100)</f>
        <v>4.6875</v>
      </c>
      <c r="W53" s="88">
        <f t="shared" si="5"/>
        <v>0.48</v>
      </c>
      <c r="X53" s="85">
        <f t="shared" si="6"/>
        <v>225</v>
      </c>
      <c r="Y53" s="86">
        <f t="shared" si="7"/>
        <v>4.6875</v>
      </c>
    </row>
    <row r="54" spans="1:25" ht="15.75" thickTop="1" x14ac:dyDescent="0.25">
      <c r="A54" s="89" t="s">
        <v>41</v>
      </c>
      <c r="B54" s="65">
        <f>B55+B56</f>
        <v>0.72</v>
      </c>
      <c r="C54" s="66">
        <f>C55+C56</f>
        <v>2302</v>
      </c>
      <c r="D54" s="67">
        <f>C54/(B54*100)</f>
        <v>31.972222222222221</v>
      </c>
      <c r="E54" s="65">
        <f>E55+E56</f>
        <v>121.25999999999999</v>
      </c>
      <c r="F54" s="66">
        <f>F55+F56</f>
        <v>84334</v>
      </c>
      <c r="G54" s="67">
        <f>F54/(E54*100)</f>
        <v>6.9548078508988951</v>
      </c>
      <c r="H54" s="65">
        <f>H55+H56</f>
        <v>24.279999999999998</v>
      </c>
      <c r="I54" s="66">
        <f>I55+I56</f>
        <v>23362</v>
      </c>
      <c r="J54" s="67">
        <f>I54/(H54*100)</f>
        <v>9.6219110378912696</v>
      </c>
      <c r="K54" s="65">
        <f>K55+K56</f>
        <v>145.54</v>
      </c>
      <c r="L54" s="66">
        <f>L55+L56</f>
        <v>107696</v>
      </c>
      <c r="M54" s="67">
        <f>L54/(K54*100)</f>
        <v>7.3997526453208744</v>
      </c>
      <c r="N54" s="65"/>
      <c r="O54" s="66"/>
      <c r="P54" s="109"/>
      <c r="Q54" s="65"/>
      <c r="R54" s="66"/>
      <c r="S54" s="109"/>
      <c r="T54" s="65"/>
      <c r="U54" s="66"/>
      <c r="V54" s="109"/>
      <c r="W54" s="65">
        <f>W55+W56</f>
        <v>146.26</v>
      </c>
      <c r="X54" s="66">
        <f>X55+X56</f>
        <v>109998</v>
      </c>
      <c r="Y54" s="67">
        <f>X54/(W54*100)</f>
        <v>7.5207165322029264</v>
      </c>
    </row>
    <row r="55" spans="1:25" x14ac:dyDescent="0.25">
      <c r="A55" s="90" t="s">
        <v>42</v>
      </c>
      <c r="B55" s="69"/>
      <c r="C55" s="70"/>
      <c r="D55" s="71"/>
      <c r="E55" s="69">
        <v>0.19</v>
      </c>
      <c r="F55" s="70">
        <v>157</v>
      </c>
      <c r="G55" s="71">
        <f t="shared" ref="G55:G56" si="35">F55/(E55*100)</f>
        <v>8.2631578947368425</v>
      </c>
      <c r="H55" s="69">
        <v>0.74</v>
      </c>
      <c r="I55" s="70">
        <v>658</v>
      </c>
      <c r="J55" s="71">
        <f t="shared" ref="J55:J56" si="36">I55/(H55*100)</f>
        <v>8.8918918918918912</v>
      </c>
      <c r="K55" s="69">
        <f t="shared" ref="K55:K56" si="37">H55+E55</f>
        <v>0.92999999999999994</v>
      </c>
      <c r="L55" s="70">
        <f t="shared" ref="L55:L56" si="38">I55+F55</f>
        <v>815</v>
      </c>
      <c r="M55" s="71">
        <f t="shared" ref="M55:M56" si="39">L55/(K55*100)</f>
        <v>8.763440860215054</v>
      </c>
      <c r="N55" s="69"/>
      <c r="O55" s="70"/>
      <c r="P55" s="72"/>
      <c r="Q55" s="69"/>
      <c r="R55" s="70"/>
      <c r="S55" s="72"/>
      <c r="T55" s="69"/>
      <c r="U55" s="70"/>
      <c r="V55" s="72"/>
      <c r="W55" s="76">
        <f t="shared" si="5"/>
        <v>0.92999999999999994</v>
      </c>
      <c r="X55" s="70">
        <f t="shared" si="6"/>
        <v>815</v>
      </c>
      <c r="Y55" s="71">
        <f t="shared" si="7"/>
        <v>8.763440860215054</v>
      </c>
    </row>
    <row r="56" spans="1:25" ht="15.75" thickBot="1" x14ac:dyDescent="0.3">
      <c r="A56" s="108" t="s">
        <v>43</v>
      </c>
      <c r="B56" s="84">
        <v>0.72</v>
      </c>
      <c r="C56" s="85">
        <v>2302</v>
      </c>
      <c r="D56" s="86">
        <f>C56/(B56*100)</f>
        <v>31.972222222222221</v>
      </c>
      <c r="E56" s="84">
        <v>121.07</v>
      </c>
      <c r="F56" s="85">
        <v>84177</v>
      </c>
      <c r="G56" s="86">
        <f t="shared" si="35"/>
        <v>6.952754604774098</v>
      </c>
      <c r="H56" s="84">
        <v>23.54</v>
      </c>
      <c r="I56" s="85">
        <v>22704</v>
      </c>
      <c r="J56" s="86">
        <f t="shared" si="36"/>
        <v>9.6448598130841123</v>
      </c>
      <c r="K56" s="84">
        <f t="shared" si="37"/>
        <v>144.60999999999999</v>
      </c>
      <c r="L56" s="85">
        <f t="shared" si="38"/>
        <v>106881</v>
      </c>
      <c r="M56" s="86">
        <f t="shared" si="39"/>
        <v>7.3909826429707497</v>
      </c>
      <c r="N56" s="84"/>
      <c r="O56" s="85"/>
      <c r="P56" s="87"/>
      <c r="Q56" s="84"/>
      <c r="R56" s="85"/>
      <c r="S56" s="87"/>
      <c r="T56" s="84"/>
      <c r="U56" s="85"/>
      <c r="V56" s="87"/>
      <c r="W56" s="88">
        <f t="shared" si="5"/>
        <v>145.32999999999998</v>
      </c>
      <c r="X56" s="85">
        <f t="shared" si="6"/>
        <v>109183</v>
      </c>
      <c r="Y56" s="86">
        <f t="shared" si="7"/>
        <v>7.512764054221428</v>
      </c>
    </row>
    <row r="57" spans="1:25" ht="15.75" thickTop="1" x14ac:dyDescent="0.25">
      <c r="A57" s="110" t="s">
        <v>56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111"/>
      <c r="X57" s="78"/>
      <c r="Y57" s="78"/>
    </row>
    <row r="58" spans="1:25" x14ac:dyDescent="0.2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</row>
  </sheetData>
  <mergeCells count="36">
    <mergeCell ref="W3:W4"/>
    <mergeCell ref="X3:X4"/>
    <mergeCell ref="Y3:Y4"/>
    <mergeCell ref="U3:U4"/>
    <mergeCell ref="V3:V4"/>
    <mergeCell ref="T3:T4"/>
    <mergeCell ref="H3:H4"/>
    <mergeCell ref="I3:I4"/>
    <mergeCell ref="J3:J4"/>
    <mergeCell ref="M3:M4"/>
    <mergeCell ref="N3:N4"/>
    <mergeCell ref="O3:O4"/>
    <mergeCell ref="P3:P4"/>
    <mergeCell ref="Q3:Q4"/>
    <mergeCell ref="R3:R4"/>
    <mergeCell ref="L3:L4"/>
    <mergeCell ref="K3:K4"/>
    <mergeCell ref="E3:E4"/>
    <mergeCell ref="G3:G4"/>
    <mergeCell ref="S3:S4"/>
    <mergeCell ref="A3:A4"/>
    <mergeCell ref="D3:D4"/>
    <mergeCell ref="C3:C4"/>
    <mergeCell ref="B3:B4"/>
    <mergeCell ref="F3:F4"/>
    <mergeCell ref="W1:Y2"/>
    <mergeCell ref="B1:D1"/>
    <mergeCell ref="B2:D2"/>
    <mergeCell ref="E2:G2"/>
    <mergeCell ref="N2:P2"/>
    <mergeCell ref="H2:J2"/>
    <mergeCell ref="E1:M1"/>
    <mergeCell ref="K2:M2"/>
    <mergeCell ref="N1:V1"/>
    <mergeCell ref="T2:V2"/>
    <mergeCell ref="Q2:S2"/>
  </mergeCells>
  <pageMargins left="0.7" right="0.7" top="0.75" bottom="0.75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import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HNT0010</cp:lastModifiedBy>
  <dcterms:created xsi:type="dcterms:W3CDTF">2015-08-24T13:57:54Z</dcterms:created>
  <dcterms:modified xsi:type="dcterms:W3CDTF">2017-03-08T09:16:26Z</dcterms:modified>
</cp:coreProperties>
</file>