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T0010\Desktop\Attila\2016\HNT weboldal\Tagjainknak\statisztika\export-import\2016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3" i="1" l="1"/>
  <c r="M103" i="1"/>
  <c r="J103" i="1"/>
  <c r="G103" i="1"/>
  <c r="D103" i="1"/>
  <c r="D96" i="1"/>
  <c r="G96" i="1"/>
  <c r="J96" i="1"/>
  <c r="M96" i="1"/>
  <c r="Y96" i="1"/>
  <c r="V91" i="1"/>
  <c r="Y91" i="1"/>
  <c r="P91" i="1"/>
  <c r="M91" i="1"/>
  <c r="N91" i="1"/>
  <c r="J91" i="1"/>
  <c r="G91" i="1"/>
  <c r="D91" i="1"/>
  <c r="D76" i="1"/>
  <c r="G76" i="1"/>
  <c r="J76" i="1"/>
  <c r="M76" i="1"/>
  <c r="S76" i="1"/>
  <c r="V76" i="1"/>
  <c r="Y76" i="1"/>
  <c r="Y50" i="1"/>
  <c r="V50" i="1"/>
  <c r="S50" i="1"/>
  <c r="P50" i="1"/>
  <c r="M50" i="1"/>
  <c r="J50" i="1"/>
  <c r="G50" i="1"/>
  <c r="D50" i="1"/>
  <c r="D31" i="1"/>
  <c r="D35" i="1"/>
  <c r="G35" i="1"/>
  <c r="G31" i="1"/>
  <c r="J35" i="1"/>
  <c r="J31" i="1"/>
  <c r="M31" i="1"/>
  <c r="M35" i="1"/>
  <c r="P35" i="1"/>
  <c r="S35" i="1"/>
  <c r="V35" i="1"/>
  <c r="Y35" i="1"/>
  <c r="Y31" i="1"/>
  <c r="Y5" i="1"/>
  <c r="V5" i="1"/>
  <c r="S5" i="1"/>
  <c r="P5" i="1"/>
  <c r="M5" i="1"/>
  <c r="J5" i="1"/>
  <c r="G5" i="1"/>
  <c r="D5" i="1"/>
  <c r="X103" i="1"/>
  <c r="U103" i="1"/>
  <c r="R103" i="1"/>
  <c r="O103" i="1"/>
  <c r="L103" i="1"/>
  <c r="I103" i="1"/>
  <c r="F103" i="1"/>
  <c r="C103" i="1"/>
  <c r="W103" i="1"/>
  <c r="T103" i="1"/>
  <c r="Q103" i="1"/>
  <c r="N103" i="1"/>
  <c r="K103" i="1"/>
  <c r="H103" i="1"/>
  <c r="E103" i="1"/>
  <c r="B103" i="1"/>
  <c r="X96" i="1"/>
  <c r="U96" i="1"/>
  <c r="R96" i="1"/>
  <c r="O96" i="1"/>
  <c r="L96" i="1"/>
  <c r="I96" i="1"/>
  <c r="F96" i="1"/>
  <c r="C96" i="1"/>
  <c r="W96" i="1"/>
  <c r="T96" i="1"/>
  <c r="Q96" i="1"/>
  <c r="N96" i="1"/>
  <c r="K96" i="1"/>
  <c r="H96" i="1"/>
  <c r="E96" i="1"/>
  <c r="B96" i="1"/>
  <c r="X91" i="1"/>
  <c r="U91" i="1"/>
  <c r="R91" i="1"/>
  <c r="O91" i="1"/>
  <c r="L91" i="1"/>
  <c r="I91" i="1"/>
  <c r="F91" i="1"/>
  <c r="C91" i="1"/>
  <c r="W91" i="1"/>
  <c r="T91" i="1"/>
  <c r="Q91" i="1"/>
  <c r="K91" i="1"/>
  <c r="H91" i="1"/>
  <c r="E91" i="1"/>
  <c r="B91" i="1"/>
  <c r="X76" i="1"/>
  <c r="U76" i="1"/>
  <c r="R76" i="1"/>
  <c r="O76" i="1"/>
  <c r="L76" i="1"/>
  <c r="I76" i="1"/>
  <c r="F76" i="1"/>
  <c r="C76" i="1"/>
  <c r="W76" i="1"/>
  <c r="T76" i="1"/>
  <c r="Q76" i="1"/>
  <c r="N76" i="1"/>
  <c r="K76" i="1"/>
  <c r="H76" i="1"/>
  <c r="E76" i="1"/>
  <c r="B76" i="1"/>
  <c r="X50" i="1"/>
  <c r="U50" i="1"/>
  <c r="R50" i="1"/>
  <c r="O50" i="1"/>
  <c r="L50" i="1"/>
  <c r="I50" i="1"/>
  <c r="F50" i="1"/>
  <c r="C50" i="1"/>
  <c r="W50" i="1"/>
  <c r="T50" i="1"/>
  <c r="Q50" i="1"/>
  <c r="N50" i="1"/>
  <c r="K50" i="1"/>
  <c r="H50" i="1"/>
  <c r="E50" i="1"/>
  <c r="B50" i="1"/>
  <c r="X35" i="1"/>
  <c r="U35" i="1"/>
  <c r="R35" i="1"/>
  <c r="O35" i="1"/>
  <c r="L35" i="1"/>
  <c r="I35" i="1"/>
  <c r="F35" i="1"/>
  <c r="C35" i="1"/>
  <c r="W35" i="1"/>
  <c r="T35" i="1"/>
  <c r="Q35" i="1"/>
  <c r="N35" i="1"/>
  <c r="K35" i="1"/>
  <c r="H35" i="1"/>
  <c r="E35" i="1"/>
  <c r="B35" i="1"/>
  <c r="X31" i="1"/>
  <c r="U31" i="1"/>
  <c r="R31" i="1"/>
  <c r="L31" i="1"/>
  <c r="O31" i="1"/>
  <c r="I31" i="1"/>
  <c r="F31" i="1"/>
  <c r="C31" i="1"/>
  <c r="W31" i="1"/>
  <c r="T31" i="1"/>
  <c r="Q31" i="1"/>
  <c r="N31" i="1"/>
  <c r="H31" i="1"/>
  <c r="E31" i="1"/>
  <c r="B31" i="1"/>
  <c r="X5" i="1"/>
  <c r="W5" i="1"/>
  <c r="U5" i="1"/>
  <c r="T5" i="1"/>
  <c r="R5" i="1"/>
  <c r="Q5" i="1"/>
  <c r="O5" i="1"/>
  <c r="N5" i="1"/>
  <c r="L5" i="1"/>
  <c r="K5" i="1"/>
  <c r="I5" i="1"/>
  <c r="H5" i="1"/>
  <c r="F5" i="1"/>
  <c r="E5" i="1"/>
  <c r="C5" i="1"/>
  <c r="B5" i="1"/>
  <c r="Y107" i="1"/>
  <c r="Y108" i="1"/>
  <c r="Y105" i="1"/>
  <c r="Y104" i="1"/>
  <c r="Y102" i="1"/>
  <c r="Y101" i="1"/>
  <c r="Y100" i="1"/>
  <c r="Y99" i="1"/>
  <c r="Y98" i="1"/>
  <c r="Y97" i="1"/>
  <c r="Y94" i="1"/>
  <c r="Y93" i="1"/>
  <c r="Y92" i="1"/>
  <c r="Y90" i="1"/>
  <c r="Y88" i="1"/>
  <c r="Y87" i="1"/>
  <c r="Y86" i="1"/>
  <c r="Y85" i="1"/>
  <c r="Y83" i="1"/>
  <c r="Y82" i="1"/>
  <c r="Y81" i="1"/>
  <c r="Y80" i="1"/>
  <c r="Y79" i="1"/>
  <c r="Y78" i="1"/>
  <c r="Y77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4" i="1"/>
  <c r="Y33" i="1"/>
  <c r="Y32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108" i="1"/>
  <c r="X107" i="1"/>
  <c r="X106" i="1"/>
  <c r="X105" i="1"/>
  <c r="X104" i="1"/>
  <c r="X102" i="1"/>
  <c r="X101" i="1"/>
  <c r="X100" i="1"/>
  <c r="X99" i="1"/>
  <c r="X98" i="1"/>
  <c r="X97" i="1"/>
  <c r="X95" i="1"/>
  <c r="X94" i="1"/>
  <c r="X93" i="1"/>
  <c r="X92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4" i="1"/>
  <c r="X33" i="1"/>
  <c r="X32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W8" i="1"/>
  <c r="W108" i="1"/>
  <c r="W107" i="1"/>
  <c r="W106" i="1"/>
  <c r="W105" i="1"/>
  <c r="W104" i="1"/>
  <c r="W102" i="1"/>
  <c r="W101" i="1"/>
  <c r="W100" i="1"/>
  <c r="W99" i="1"/>
  <c r="W98" i="1"/>
  <c r="W97" i="1"/>
  <c r="W95" i="1"/>
  <c r="W94" i="1"/>
  <c r="W93" i="1"/>
  <c r="W92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4" i="1"/>
  <c r="W33" i="1"/>
  <c r="W32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7" i="1"/>
  <c r="W6" i="1"/>
  <c r="V94" i="1"/>
  <c r="V79" i="1"/>
  <c r="V68" i="1"/>
  <c r="V63" i="1"/>
  <c r="V60" i="1"/>
  <c r="V52" i="1"/>
  <c r="V47" i="1"/>
  <c r="V46" i="1"/>
  <c r="V45" i="1"/>
  <c r="V29" i="1"/>
  <c r="V28" i="1"/>
  <c r="V27" i="1"/>
  <c r="V26" i="1"/>
  <c r="V24" i="1"/>
  <c r="V23" i="1"/>
  <c r="V22" i="1"/>
  <c r="V20" i="1"/>
  <c r="V19" i="1"/>
  <c r="V18" i="1"/>
  <c r="V16" i="1"/>
  <c r="V12" i="1"/>
  <c r="V11" i="1"/>
  <c r="V9" i="1"/>
  <c r="V6" i="1"/>
  <c r="U94" i="1"/>
  <c r="U79" i="1"/>
  <c r="U68" i="1"/>
  <c r="U63" i="1"/>
  <c r="U60" i="1"/>
  <c r="U52" i="1"/>
  <c r="U47" i="1"/>
  <c r="U46" i="1"/>
  <c r="U45" i="1"/>
  <c r="U29" i="1"/>
  <c r="U28" i="1"/>
  <c r="U27" i="1"/>
  <c r="U26" i="1"/>
  <c r="U24" i="1"/>
  <c r="U23" i="1"/>
  <c r="U22" i="1"/>
  <c r="U20" i="1"/>
  <c r="U19" i="1"/>
  <c r="U18" i="1"/>
  <c r="U16" i="1"/>
  <c r="U12" i="1"/>
  <c r="U11" i="1"/>
  <c r="U9" i="1"/>
  <c r="U6" i="1"/>
  <c r="T9" i="1"/>
  <c r="T6" i="1"/>
  <c r="T94" i="1"/>
  <c r="T79" i="1"/>
  <c r="T68" i="1"/>
  <c r="T63" i="1"/>
  <c r="T60" i="1"/>
  <c r="T52" i="1"/>
  <c r="T47" i="1"/>
  <c r="T46" i="1"/>
  <c r="T45" i="1"/>
  <c r="T29" i="1"/>
  <c r="T28" i="1"/>
  <c r="T27" i="1"/>
  <c r="T26" i="1"/>
  <c r="T24" i="1"/>
  <c r="T23" i="1"/>
  <c r="T22" i="1"/>
  <c r="T20" i="1"/>
  <c r="T19" i="1"/>
  <c r="T18" i="1"/>
  <c r="T16" i="1"/>
  <c r="T12" i="1"/>
  <c r="T11" i="1"/>
  <c r="S79" i="1"/>
  <c r="S63" i="1"/>
  <c r="S47" i="1"/>
  <c r="S46" i="1"/>
  <c r="S45" i="1"/>
  <c r="S29" i="1"/>
  <c r="S28" i="1"/>
  <c r="S26" i="1"/>
  <c r="S23" i="1"/>
  <c r="S20" i="1"/>
  <c r="S19" i="1"/>
  <c r="S18" i="1"/>
  <c r="S16" i="1"/>
  <c r="S9" i="1"/>
  <c r="S6" i="1"/>
  <c r="P94" i="1"/>
  <c r="P68" i="1"/>
  <c r="P60" i="1"/>
  <c r="P52" i="1"/>
  <c r="P47" i="1"/>
  <c r="P46" i="1"/>
  <c r="P29" i="1"/>
  <c r="P28" i="1"/>
  <c r="P27" i="1"/>
  <c r="P26" i="1"/>
  <c r="P24" i="1"/>
  <c r="P23" i="1"/>
  <c r="P22" i="1"/>
  <c r="P20" i="1"/>
  <c r="P19" i="1"/>
  <c r="P18" i="1"/>
  <c r="P12" i="1"/>
  <c r="P11" i="1"/>
  <c r="P9" i="1"/>
  <c r="P6" i="1"/>
  <c r="M108" i="1" l="1"/>
  <c r="M107" i="1"/>
  <c r="M105" i="1"/>
  <c r="M104" i="1"/>
  <c r="M102" i="1"/>
  <c r="M101" i="1"/>
  <c r="M100" i="1"/>
  <c r="M99" i="1"/>
  <c r="M98" i="1"/>
  <c r="M97" i="1"/>
  <c r="M94" i="1"/>
  <c r="M93" i="1"/>
  <c r="M92" i="1"/>
  <c r="M90" i="1"/>
  <c r="M88" i="1"/>
  <c r="M87" i="1"/>
  <c r="M86" i="1"/>
  <c r="M85" i="1"/>
  <c r="M83" i="1"/>
  <c r="M82" i="1"/>
  <c r="M81" i="1"/>
  <c r="M80" i="1"/>
  <c r="M79" i="1"/>
  <c r="M78" i="1"/>
  <c r="M77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4" i="1"/>
  <c r="M33" i="1"/>
  <c r="M32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L108" i="1"/>
  <c r="L107" i="1"/>
  <c r="L106" i="1"/>
  <c r="L105" i="1"/>
  <c r="L104" i="1"/>
  <c r="L102" i="1"/>
  <c r="L101" i="1"/>
  <c r="L100" i="1"/>
  <c r="L99" i="1"/>
  <c r="L98" i="1"/>
  <c r="L97" i="1"/>
  <c r="L95" i="1"/>
  <c r="L94" i="1"/>
  <c r="L93" i="1"/>
  <c r="L92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6" i="1"/>
  <c r="L6" i="1"/>
  <c r="K108" i="1"/>
  <c r="K107" i="1"/>
  <c r="K106" i="1"/>
  <c r="K105" i="1"/>
  <c r="K104" i="1"/>
  <c r="K102" i="1"/>
  <c r="K101" i="1"/>
  <c r="K100" i="1"/>
  <c r="K99" i="1"/>
  <c r="K98" i="1"/>
  <c r="K97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6" i="1"/>
  <c r="J108" i="1"/>
  <c r="J104" i="1"/>
  <c r="J102" i="1"/>
  <c r="J101" i="1"/>
  <c r="J100" i="1"/>
  <c r="J99" i="1"/>
  <c r="J98" i="1"/>
  <c r="J97" i="1"/>
  <c r="J94" i="1"/>
  <c r="J93" i="1"/>
  <c r="J88" i="1"/>
  <c r="J87" i="1"/>
  <c r="J86" i="1"/>
  <c r="J85" i="1"/>
  <c r="J83" i="1"/>
  <c r="J82" i="1"/>
  <c r="J80" i="1"/>
  <c r="J79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2" i="1"/>
  <c r="J41" i="1"/>
  <c r="J40" i="1"/>
  <c r="J37" i="1"/>
  <c r="J36" i="1"/>
  <c r="J34" i="1"/>
  <c r="J33" i="1"/>
  <c r="J32" i="1"/>
  <c r="J30" i="1"/>
  <c r="J29" i="1"/>
  <c r="J28" i="1"/>
  <c r="J26" i="1"/>
  <c r="J24" i="1"/>
  <c r="J23" i="1"/>
  <c r="J22" i="1"/>
  <c r="J21" i="1"/>
  <c r="J20" i="1"/>
  <c r="J19" i="1"/>
  <c r="J18" i="1"/>
  <c r="J17" i="1"/>
  <c r="J16" i="1"/>
  <c r="J15" i="1"/>
  <c r="J12" i="1"/>
  <c r="J11" i="1"/>
  <c r="J10" i="1"/>
  <c r="J9" i="1"/>
  <c r="J7" i="1"/>
  <c r="G108" i="1" l="1"/>
  <c r="G107" i="1"/>
  <c r="G105" i="1"/>
  <c r="G104" i="1"/>
  <c r="G102" i="1"/>
  <c r="G98" i="1"/>
  <c r="G97" i="1"/>
  <c r="G94" i="1"/>
  <c r="G93" i="1"/>
  <c r="G92" i="1"/>
  <c r="G81" i="1"/>
  <c r="G80" i="1"/>
  <c r="G78" i="1"/>
  <c r="G75" i="1"/>
  <c r="G74" i="1"/>
  <c r="G73" i="1"/>
  <c r="G71" i="1"/>
  <c r="G69" i="1"/>
  <c r="G68" i="1"/>
  <c r="G67" i="1"/>
  <c r="G66" i="1"/>
  <c r="G64" i="1"/>
  <c r="G63" i="1"/>
  <c r="G62" i="1"/>
  <c r="G61" i="1"/>
  <c r="G60" i="1"/>
  <c r="G56" i="1"/>
  <c r="G55" i="1"/>
  <c r="G54" i="1"/>
  <c r="G52" i="1"/>
  <c r="G51" i="1"/>
  <c r="G48" i="1"/>
  <c r="G47" i="1"/>
  <c r="G46" i="1"/>
  <c r="G45" i="1"/>
  <c r="G43" i="1"/>
  <c r="G39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D104" i="1" l="1"/>
  <c r="D98" i="1"/>
  <c r="D94" i="1"/>
  <c r="D93" i="1"/>
  <c r="D88" i="1"/>
  <c r="D83" i="1"/>
  <c r="D79" i="1"/>
  <c r="D78" i="1"/>
  <c r="D77" i="1"/>
  <c r="D75" i="1"/>
  <c r="D74" i="1"/>
  <c r="D73" i="1"/>
  <c r="D71" i="1"/>
  <c r="D69" i="1"/>
  <c r="D68" i="1"/>
  <c r="D67" i="1"/>
  <c r="D64" i="1"/>
  <c r="D63" i="1"/>
  <c r="D62" i="1"/>
  <c r="D60" i="1"/>
  <c r="D55" i="1"/>
  <c r="D53" i="1"/>
  <c r="D52" i="1"/>
  <c r="D49" i="1"/>
  <c r="D48" i="1"/>
  <c r="D47" i="1"/>
  <c r="D46" i="1"/>
  <c r="D45" i="1"/>
  <c r="D44" i="1"/>
  <c r="D42" i="1"/>
  <c r="D41" i="1"/>
  <c r="D39" i="1"/>
  <c r="D38" i="1"/>
  <c r="D37" i="1"/>
  <c r="D36" i="1"/>
  <c r="D34" i="1"/>
  <c r="D33" i="1"/>
  <c r="D32" i="1"/>
  <c r="D30" i="1"/>
  <c r="D29" i="1"/>
  <c r="D28" i="1"/>
  <c r="D26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D7" i="1"/>
  <c r="D6" i="1"/>
</calcChain>
</file>

<file path=xl/sharedStrings.xml><?xml version="1.0" encoding="utf-8"?>
<sst xmlns="http://schemas.openxmlformats.org/spreadsheetml/2006/main" count="143" uniqueCount="120">
  <si>
    <t>Megnevezés</t>
  </si>
  <si>
    <t>Típus</t>
  </si>
  <si>
    <t xml:space="preserve">összesen </t>
  </si>
  <si>
    <t>fehér</t>
  </si>
  <si>
    <t>vörös</t>
  </si>
  <si>
    <t>Mértékegység</t>
  </si>
  <si>
    <t>mennyiség hl</t>
  </si>
  <si>
    <t>érték euró</t>
  </si>
  <si>
    <t>átlagár euró/l</t>
  </si>
  <si>
    <t>EU-28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</si>
  <si>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</si>
  <si>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</si>
  <si>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</si>
  <si>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</si>
  <si>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</si>
  <si>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</si>
  <si>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</si>
  <si>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</si>
  <si>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</si>
  <si>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</si>
  <si>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</si>
  <si>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</si>
  <si>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</si>
  <si>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</si>
  <si>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</si>
  <si>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</si>
  <si>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Nagy-Britannia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</si>
  <si>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</si>
  <si>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</si>
  <si>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</si>
  <si>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</si>
  <si>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</si>
  <si>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</si>
  <si>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</si>
  <si>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</si>
  <si>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Volt SZU országai</t>
  </si>
  <si>
    <t>Moldova</t>
  </si>
  <si>
    <t>Ukrajna</t>
  </si>
  <si>
    <t>Oroszország</t>
  </si>
  <si>
    <t>Más EU országok</t>
  </si>
  <si>
    <t>Bosznia- Hercegovina</t>
  </si>
  <si>
    <t>Macedónia</t>
  </si>
  <si>
    <t>Montenegró</t>
  </si>
  <si>
    <t>Svájc</t>
  </si>
  <si>
    <t>Szerbia</t>
  </si>
  <si>
    <t>Törökország</t>
  </si>
  <si>
    <t>Ázsia</t>
  </si>
  <si>
    <t>Izrael</t>
  </si>
  <si>
    <t>Kína</t>
  </si>
  <si>
    <t>Libanon</t>
  </si>
  <si>
    <t>Qatar</t>
  </si>
  <si>
    <t>Afrika összesen</t>
  </si>
  <si>
    <t>Dél-Afrika</t>
  </si>
  <si>
    <t>Észak és Közép-Amerika</t>
  </si>
  <si>
    <t>Egyesült Államok</t>
  </si>
  <si>
    <t>Kanada</t>
  </si>
  <si>
    <t>Dél-Amerika</t>
  </si>
  <si>
    <t>Argentína</t>
  </si>
  <si>
    <t>Brazília</t>
  </si>
  <si>
    <t>Chile</t>
  </si>
  <si>
    <t>Óceánia</t>
  </si>
  <si>
    <t>Ausztrália</t>
  </si>
  <si>
    <t>Új-Zéland</t>
  </si>
  <si>
    <t>Fehéroroszország</t>
  </si>
  <si>
    <t>Algéria</t>
  </si>
  <si>
    <t>Gambia</t>
  </si>
  <si>
    <t>India</t>
  </si>
  <si>
    <t>Irán</t>
  </si>
  <si>
    <t>Japán</t>
  </si>
  <si>
    <t>Kazahsztán</t>
  </si>
  <si>
    <t>Marokkó</t>
  </si>
  <si>
    <t>Mongólia</t>
  </si>
  <si>
    <t>Maldív-Szigetek</t>
  </si>
  <si>
    <t>Malajzia</t>
  </si>
  <si>
    <t>Nigéria</t>
  </si>
  <si>
    <t>Norvégia</t>
  </si>
  <si>
    <t>Francia Polinézia</t>
  </si>
  <si>
    <t>Tajvan</t>
  </si>
  <si>
    <t>Vietnam</t>
  </si>
  <si>
    <t>Arab Emírségek</t>
  </si>
  <si>
    <t>Azerbajdzsán</t>
  </si>
  <si>
    <t>Bermuda</t>
  </si>
  <si>
    <t>Kuba</t>
  </si>
  <si>
    <t>Hongkong</t>
  </si>
  <si>
    <t>Koreai Köztársaság</t>
  </si>
  <si>
    <t>Mexikó</t>
  </si>
  <si>
    <t>Panama</t>
  </si>
  <si>
    <t>Szingapúr</t>
  </si>
  <si>
    <t>Szenegál</t>
  </si>
  <si>
    <t>Thaiföld</t>
  </si>
  <si>
    <t>Albánia</t>
  </si>
  <si>
    <t>Egyiptom</t>
  </si>
  <si>
    <t>Irak</t>
  </si>
  <si>
    <t>adatok: KSH</t>
  </si>
  <si>
    <r>
      <t xml:space="preserve">pezsgő - </t>
    </r>
    <r>
      <rPr>
        <b/>
        <sz val="14"/>
        <color theme="1"/>
        <rFont val="Calibri"/>
        <family val="2"/>
        <charset val="238"/>
        <scheme val="minor"/>
      </rPr>
      <t>220410</t>
    </r>
  </si>
  <si>
    <r>
      <t>palackos-</t>
    </r>
    <r>
      <rPr>
        <b/>
        <sz val="14"/>
        <color theme="1"/>
        <rFont val="Calibri"/>
        <family val="2"/>
        <charset val="238"/>
        <scheme val="minor"/>
      </rPr>
      <t>220421</t>
    </r>
  </si>
  <si>
    <r>
      <t>hordós-</t>
    </r>
    <r>
      <rPr>
        <b/>
        <sz val="14"/>
        <color theme="1"/>
        <rFont val="Calibri"/>
        <family val="2"/>
        <charset val="238"/>
        <scheme val="minor"/>
      </rPr>
      <t>220429</t>
    </r>
  </si>
  <si>
    <r>
      <t xml:space="preserve">Összes </t>
    </r>
    <r>
      <rPr>
        <b/>
        <sz val="14"/>
        <color theme="1"/>
        <rFont val="Calibri"/>
        <family val="2"/>
        <charset val="238"/>
        <scheme val="minor"/>
      </rPr>
      <t>220410+220421+220429</t>
    </r>
  </si>
  <si>
    <t>Benin</t>
  </si>
  <si>
    <t>Izland</t>
  </si>
  <si>
    <t>Jordánia</t>
  </si>
  <si>
    <t>Luxemburg</t>
  </si>
  <si>
    <t>Pakisztán</t>
  </si>
  <si>
    <t>Koszovó</t>
  </si>
  <si>
    <t>Elefántcsontpart</t>
  </si>
  <si>
    <t>Indonézia</t>
  </si>
  <si>
    <t>Kambodzsa</t>
  </si>
  <si>
    <t>Málta</t>
  </si>
  <si>
    <t>Új.kaledónia</t>
  </si>
  <si>
    <t>Fülöp-Szigetek</t>
  </si>
  <si>
    <t>Amerikai Csendes-óceáni-szigetek</t>
  </si>
  <si>
    <t>Ecuador</t>
  </si>
  <si>
    <t>Etiópia</t>
  </si>
  <si>
    <t>Grúzia</t>
  </si>
  <si>
    <t>Ghána</t>
  </si>
  <si>
    <t>Kenya</t>
  </si>
  <si>
    <t>Tunézia</t>
  </si>
  <si>
    <t>Üzbegisztán</t>
  </si>
  <si>
    <t>összes palackos</t>
  </si>
  <si>
    <t>összes hordós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</si>
</sst>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3C3C3C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1" fillId="0" borderId="15" xfId="0" applyFont="1" applyBorder="1"/>
    <xf numFmtId="0" fontId="2" fillId="0" borderId="12" xfId="1" applyFont="1" applyBorder="1"/>
    <xf numFmtId="0" fontId="2" fillId="0" borderId="1" xfId="1" applyFont="1" applyFill="1" applyBorder="1"/>
    <xf numFmtId="0" fontId="2" fillId="0" borderId="1" xfId="1" applyBorder="1"/>
    <xf numFmtId="0" fontId="2" fillId="0" borderId="11" xfId="1" applyFont="1" applyBorder="1"/>
    <xf numFmtId="0" fontId="3" fillId="0" borderId="15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20" xfId="0" applyFont="1" applyFill="1" applyBorder="1"/>
    <xf numFmtId="0" fontId="3" fillId="0" borderId="13" xfId="0" applyFont="1" applyBorder="1"/>
    <xf numFmtId="0" fontId="2" fillId="0" borderId="13" xfId="0" applyFont="1" applyBorder="1"/>
    <xf numFmtId="0" fontId="2" fillId="0" borderId="20" xfId="0" applyFont="1" applyBorder="1"/>
    <xf numFmtId="0" fontId="2" fillId="0" borderId="1" xfId="0" applyFont="1" applyBorder="1"/>
    <xf numFmtId="2" fontId="0" fillId="0" borderId="0" xfId="0" applyNumberFormat="1"/>
    <xf numFmtId="0" fontId="0" fillId="0" borderId="65" xfId="0" applyBorder="1"/>
    <xf numFmtId="0" fontId="0" fillId="0" borderId="66" xfId="0" applyBorder="1"/>
    <xf numFmtId="0" fontId="2" fillId="0" borderId="1" xfId="0" applyFont="1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7" xfId="0" applyBorder="1"/>
    <xf numFmtId="0" fontId="0" fillId="0" borderId="30" xfId="0" applyBorder="1"/>
    <xf numFmtId="0" fontId="0" fillId="0" borderId="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" xfId="0" applyBorder="1"/>
    <xf numFmtId="0" fontId="0" fillId="0" borderId="21" xfId="0" applyBorder="1"/>
    <xf numFmtId="2" fontId="0" fillId="0" borderId="17" xfId="0" applyNumberFormat="1" applyBorder="1" applyAlignment="1">
      <alignment horizontal="center" wrapText="1"/>
    </xf>
    <xf numFmtId="2" fontId="0" fillId="0" borderId="32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 wrapText="1"/>
    </xf>
    <xf numFmtId="4" fontId="1" fillId="0" borderId="43" xfId="0" applyNumberFormat="1" applyFont="1" applyBorder="1"/>
    <xf numFmtId="4" fontId="1" fillId="0" borderId="23" xfId="0" applyNumberFormat="1" applyFont="1" applyBorder="1"/>
    <xf numFmtId="4" fontId="1" fillId="0" borderId="44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42" xfId="0" applyNumberFormat="1" applyFont="1" applyBorder="1"/>
    <xf numFmtId="4" fontId="0" fillId="0" borderId="41" xfId="0" applyNumberFormat="1" applyBorder="1"/>
    <xf numFmtId="4" fontId="0" fillId="0" borderId="4" xfId="0" applyNumberFormat="1" applyBorder="1"/>
    <xf numFmtId="4" fontId="0" fillId="0" borderId="42" xfId="0" applyNumberFormat="1" applyBorder="1"/>
    <xf numFmtId="4" fontId="0" fillId="0" borderId="41" xfId="0" applyNumberFormat="1" applyFont="1" applyBorder="1"/>
    <xf numFmtId="4" fontId="0" fillId="0" borderId="4" xfId="0" applyNumberFormat="1" applyFont="1" applyBorder="1"/>
    <xf numFmtId="4" fontId="0" fillId="0" borderId="42" xfId="0" applyNumberFormat="1" applyFont="1" applyBorder="1"/>
    <xf numFmtId="4" fontId="0" fillId="0" borderId="0" xfId="0" applyNumberFormat="1"/>
    <xf numFmtId="4" fontId="0" fillId="0" borderId="69" xfId="0" applyNumberFormat="1" applyBorder="1"/>
    <xf numFmtId="4" fontId="0" fillId="0" borderId="18" xfId="0" applyNumberFormat="1" applyBorder="1"/>
    <xf numFmtId="4" fontId="0" fillId="0" borderId="5" xfId="0" applyNumberFormat="1" applyBorder="1"/>
    <xf numFmtId="4" fontId="0" fillId="0" borderId="3" xfId="0" applyNumberFormat="1" applyBorder="1"/>
    <xf numFmtId="4" fontId="2" fillId="0" borderId="41" xfId="1" applyNumberFormat="1" applyFont="1" applyBorder="1"/>
    <xf numFmtId="4" fontId="4" fillId="0" borderId="4" xfId="0" applyNumberFormat="1" applyFont="1" applyBorder="1"/>
    <xf numFmtId="4" fontId="0" fillId="0" borderId="4" xfId="0" applyNumberFormat="1" applyFill="1" applyBorder="1"/>
    <xf numFmtId="4" fontId="0" fillId="0" borderId="45" xfId="0" applyNumberFormat="1" applyBorder="1"/>
    <xf numFmtId="4" fontId="0" fillId="0" borderId="21" xfId="0" applyNumberFormat="1" applyBorder="1"/>
    <xf numFmtId="4" fontId="0" fillId="0" borderId="46" xfId="0" applyNumberFormat="1" applyBorder="1"/>
    <xf numFmtId="4" fontId="0" fillId="0" borderId="45" xfId="0" applyNumberFormat="1" applyFont="1" applyBorder="1"/>
    <xf numFmtId="4" fontId="0" fillId="0" borderId="21" xfId="0" applyNumberFormat="1" applyFont="1" applyBorder="1"/>
    <xf numFmtId="4" fontId="0" fillId="0" borderId="46" xfId="0" applyNumberFormat="1" applyFont="1" applyBorder="1"/>
    <xf numFmtId="4" fontId="0" fillId="0" borderId="37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" xfId="0" applyNumberFormat="1" applyBorder="1"/>
    <xf numFmtId="4" fontId="0" fillId="0" borderId="17" xfId="0" applyNumberFormat="1" applyBorder="1"/>
    <xf numFmtId="4" fontId="2" fillId="0" borderId="45" xfId="1" applyNumberFormat="1" applyFont="1" applyBorder="1"/>
    <xf numFmtId="4" fontId="0" fillId="0" borderId="43" xfId="0" applyNumberFormat="1" applyBorder="1"/>
    <xf numFmtId="4" fontId="1" fillId="0" borderId="55" xfId="0" applyNumberFormat="1" applyFont="1" applyBorder="1"/>
    <xf numFmtId="4" fontId="0" fillId="0" borderId="10" xfId="0" applyNumberFormat="1" applyBorder="1"/>
    <xf numFmtId="4" fontId="0" fillId="0" borderId="40" xfId="0" applyNumberFormat="1" applyBorder="1"/>
    <xf numFmtId="4" fontId="0" fillId="0" borderId="39" xfId="0" applyNumberFormat="1" applyBorder="1"/>
    <xf numFmtId="4" fontId="0" fillId="0" borderId="48" xfId="0" applyNumberFormat="1" applyBorder="1"/>
    <xf numFmtId="4" fontId="0" fillId="0" borderId="9" xfId="0" applyNumberFormat="1" applyBorder="1"/>
    <xf numFmtId="4" fontId="0" fillId="0" borderId="49" xfId="0" applyNumberFormat="1" applyBorder="1"/>
    <xf numFmtId="4" fontId="0" fillId="0" borderId="22" xfId="0" applyNumberFormat="1" applyBorder="1"/>
    <xf numFmtId="4" fontId="0" fillId="0" borderId="56" xfId="0" applyNumberFormat="1" applyBorder="1"/>
    <xf numFmtId="4" fontId="0" fillId="0" borderId="25" xfId="0" applyNumberFormat="1" applyBorder="1"/>
    <xf numFmtId="4" fontId="1" fillId="0" borderId="41" xfId="0" applyNumberFormat="1" applyFont="1" applyBorder="1"/>
    <xf numFmtId="4" fontId="1" fillId="0" borderId="49" xfId="0" applyNumberFormat="1" applyFont="1" applyBorder="1"/>
    <xf numFmtId="4" fontId="2" fillId="0" borderId="37" xfId="1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40" xfId="0" applyNumberFormat="1" applyFont="1" applyBorder="1"/>
    <xf numFmtId="4" fontId="0" fillId="0" borderId="58" xfId="0" applyNumberFormat="1" applyBorder="1"/>
    <xf numFmtId="4" fontId="0" fillId="0" borderId="57" xfId="0" applyNumberFormat="1" applyBorder="1"/>
    <xf numFmtId="4" fontId="0" fillId="0" borderId="53" xfId="0" applyNumberFormat="1" applyBorder="1"/>
    <xf numFmtId="4" fontId="0" fillId="0" borderId="50" xfId="0" applyNumberFormat="1" applyBorder="1"/>
    <xf numFmtId="4" fontId="1" fillId="0" borderId="39" xfId="0" applyNumberFormat="1" applyFont="1" applyBorder="1"/>
    <xf numFmtId="4" fontId="1" fillId="0" borderId="48" xfId="0" applyNumberFormat="1" applyFont="1" applyBorder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topLeftCell="A70" zoomScale="115" zoomScaleNormal="115" workbookViewId="0">
      <pane xSplit="1" topLeftCell="B1" activePane="topRight" state="frozen"/>
      <selection activeCell="A28" sqref="A28"/>
      <selection pane="topRight" activeCell="A105" sqref="A105"/>
    </sheetView>
  </sheetViews>
  <sheetFormatPr defaultRowHeight="15" x14ac:dyDescent="0.25"/>
  <cols>
    <col min="1" max="1" width="30.42578125" bestFit="1" customWidth="1"/>
    <col min="2" max="2" width="10.85546875" customWidth="1"/>
    <col min="3" max="3" width="15" customWidth="1"/>
    <col min="4" max="4" width="11.85546875" style="15" customWidth="1"/>
    <col min="5" max="5" width="12.5703125" customWidth="1"/>
    <col min="6" max="6" width="15.28515625" customWidth="1"/>
    <col min="7" max="7" width="9.28515625" bestFit="1" customWidth="1"/>
    <col min="8" max="8" width="10.85546875" customWidth="1"/>
    <col min="9" max="9" width="15" customWidth="1"/>
    <col min="10" max="10" width="9.28515625" bestFit="1" customWidth="1"/>
    <col min="11" max="11" width="10.85546875" customWidth="1"/>
    <col min="12" max="12" width="15" customWidth="1"/>
    <col min="13" max="13" width="9.28515625" bestFit="1" customWidth="1"/>
    <col min="14" max="14" width="12.42578125" customWidth="1"/>
    <col min="15" max="15" width="14.140625" customWidth="1"/>
    <col min="16" max="16" width="9.28515625" bestFit="1" customWidth="1"/>
    <col min="17" max="17" width="10.5703125" customWidth="1"/>
    <col min="18" max="18" width="12.7109375" bestFit="1" customWidth="1"/>
    <col min="19" max="19" width="9.28515625" bestFit="1" customWidth="1"/>
    <col min="20" max="20" width="11.5703125" customWidth="1"/>
    <col min="21" max="21" width="14.5703125" customWidth="1"/>
    <col min="22" max="22" width="15" customWidth="1"/>
    <col min="23" max="23" width="12.42578125" customWidth="1"/>
    <col min="24" max="24" width="15.5703125" customWidth="1"/>
    <col min="25" max="25" width="13.5703125" customWidth="1"/>
  </cols>
  <sheetData>
    <row r="1" spans="1:25" ht="20.25" thickTop="1" thickBot="1" x14ac:dyDescent="0.35">
      <c r="A1" s="16" t="s">
        <v>0</v>
      </c>
      <c r="B1" s="58" t="s">
        <v>94</v>
      </c>
      <c r="C1" s="59"/>
      <c r="D1" s="60"/>
      <c r="E1" s="61" t="s">
        <v>95</v>
      </c>
      <c r="F1" s="62"/>
      <c r="G1" s="62"/>
      <c r="H1" s="62"/>
      <c r="I1" s="62"/>
      <c r="J1" s="62"/>
      <c r="K1" s="62"/>
      <c r="L1" s="62"/>
      <c r="M1" s="63"/>
      <c r="N1" s="64" t="s">
        <v>96</v>
      </c>
      <c r="O1" s="65"/>
      <c r="P1" s="65"/>
      <c r="Q1" s="65"/>
      <c r="R1" s="65"/>
      <c r="S1" s="65"/>
      <c r="T1" s="65"/>
      <c r="U1" s="65"/>
      <c r="V1" s="65"/>
      <c r="W1" s="49" t="s">
        <v>97</v>
      </c>
      <c r="X1" s="50"/>
      <c r="Y1" s="51"/>
    </row>
    <row r="2" spans="1:25" ht="16.5" thickTop="1" thickBot="1" x14ac:dyDescent="0.3">
      <c r="A2" s="17" t="s">
        <v>1</v>
      </c>
      <c r="B2" s="66" t="s">
        <v>2</v>
      </c>
      <c r="C2" s="67"/>
      <c r="D2" s="68"/>
      <c r="E2" s="69" t="s">
        <v>3</v>
      </c>
      <c r="F2" s="70"/>
      <c r="G2" s="71"/>
      <c r="H2" s="72" t="s">
        <v>4</v>
      </c>
      <c r="I2" s="72"/>
      <c r="J2" s="72"/>
      <c r="K2" s="73" t="s">
        <v>118</v>
      </c>
      <c r="L2" s="73"/>
      <c r="M2" s="74"/>
      <c r="N2" s="69" t="s">
        <v>3</v>
      </c>
      <c r="O2" s="70"/>
      <c r="P2" s="70"/>
      <c r="Q2" s="19" t="s">
        <v>4</v>
      </c>
      <c r="R2" s="20"/>
      <c r="S2" s="20"/>
      <c r="T2" s="75" t="s">
        <v>119</v>
      </c>
      <c r="U2" s="75"/>
      <c r="V2" s="75"/>
      <c r="W2" s="52"/>
      <c r="X2" s="53"/>
      <c r="Y2" s="54"/>
    </row>
    <row r="3" spans="1:25" ht="15.75" thickTop="1" x14ac:dyDescent="0.25">
      <c r="A3" s="27" t="s">
        <v>5</v>
      </c>
      <c r="B3" s="35" t="s">
        <v>6</v>
      </c>
      <c r="C3" s="39" t="s">
        <v>7</v>
      </c>
      <c r="D3" s="45" t="s">
        <v>8</v>
      </c>
      <c r="E3" s="21" t="s">
        <v>6</v>
      </c>
      <c r="F3" s="23" t="s">
        <v>7</v>
      </c>
      <c r="G3" s="25" t="s">
        <v>8</v>
      </c>
      <c r="H3" s="41" t="s">
        <v>6</v>
      </c>
      <c r="I3" s="43" t="s">
        <v>7</v>
      </c>
      <c r="J3" s="47" t="s">
        <v>8</v>
      </c>
      <c r="K3" s="29" t="s">
        <v>6</v>
      </c>
      <c r="L3" s="31" t="s">
        <v>7</v>
      </c>
      <c r="M3" s="76" t="s">
        <v>8</v>
      </c>
      <c r="N3" s="35" t="s">
        <v>6</v>
      </c>
      <c r="O3" s="31" t="s">
        <v>7</v>
      </c>
      <c r="P3" s="37" t="s">
        <v>8</v>
      </c>
      <c r="Q3" s="29" t="s">
        <v>6</v>
      </c>
      <c r="R3" s="39" t="s">
        <v>7</v>
      </c>
      <c r="S3" s="37" t="s">
        <v>8</v>
      </c>
      <c r="T3" s="29" t="s">
        <v>6</v>
      </c>
      <c r="U3" s="31" t="s">
        <v>7</v>
      </c>
      <c r="V3" s="33" t="s">
        <v>8</v>
      </c>
      <c r="W3" s="55" t="s">
        <v>6</v>
      </c>
      <c r="X3" s="56" t="s">
        <v>7</v>
      </c>
      <c r="Y3" s="57" t="s">
        <v>8</v>
      </c>
    </row>
    <row r="4" spans="1:25" ht="15.75" thickBot="1" x14ac:dyDescent="0.3">
      <c r="A4" s="28"/>
      <c r="B4" s="36"/>
      <c r="C4" s="40"/>
      <c r="D4" s="46"/>
      <c r="E4" s="22"/>
      <c r="F4" s="24"/>
      <c r="G4" s="26"/>
      <c r="H4" s="42"/>
      <c r="I4" s="44"/>
      <c r="J4" s="48"/>
      <c r="K4" s="30"/>
      <c r="L4" s="32"/>
      <c r="M4" s="34"/>
      <c r="N4" s="36"/>
      <c r="O4" s="32"/>
      <c r="P4" s="38"/>
      <c r="Q4" s="30"/>
      <c r="R4" s="40"/>
      <c r="S4" s="38"/>
      <c r="T4" s="30"/>
      <c r="U4" s="32"/>
      <c r="V4" s="34"/>
      <c r="W4" s="36"/>
      <c r="X4" s="40"/>
      <c r="Y4" s="34"/>
    </row>
    <row r="5" spans="1:25" ht="15.75" thickTop="1" x14ac:dyDescent="0.25">
      <c r="A5" s="2" t="s">
        <v>9</v>
      </c>
      <c r="B5" s="77">
        <f>B6+B7+B8+B9+B10+B11+B12+B13+B14+B15+B16+B17+B18+B19+B20+B21+B22+B23+B24+B25+B26+B27+B28+B29+B30</f>
        <v>42333.52</v>
      </c>
      <c r="C5" s="77">
        <f>C6+C7+C8+C9+C10+C11+C12+C13+C14+C15+C16+C17+C18+C19+C20+C21+C22+C23+C24+C25+C26+C27+C28+C29+C30</f>
        <v>10790470</v>
      </c>
      <c r="D5" s="79">
        <f>C5/(B5*100)</f>
        <v>2.5489186819333711</v>
      </c>
      <c r="E5" s="77">
        <f>E6+E7+E8+E9+E10+E11+E12+E13+E14+E15+E16+E17+E18+E19+E20+E21+E22+E23+E24+E25+E26+E27+E28+E29+E30</f>
        <v>152339.29</v>
      </c>
      <c r="F5" s="77">
        <f>F6+F7+F8+F9+F10+F11+F12+F13+F14+F15+F16+F17+F18+F19+F20+F21+F22+F23+F24+F25+F26+F27+F28+F29+F30</f>
        <v>23919326</v>
      </c>
      <c r="G5" s="79">
        <f>F5/(E5*100)</f>
        <v>1.5701350583949814</v>
      </c>
      <c r="H5" s="77">
        <f>H6+H7+H8+H9+H10+H11+H12+H13+H14+H15+H16+H17+H18+H19+H20+H21+H22+H23+H24+H25+H26+H27+H28+H29+H30</f>
        <v>67592.550000000017</v>
      </c>
      <c r="I5" s="77">
        <f>I6+I7+I8+I9+I10+I11+I12+I13+I14+I15+I16+I17+I18+I19+I20+I21+I22+I23+I24+I25+I26+I27+I28+I29+I30</f>
        <v>8859156</v>
      </c>
      <c r="J5" s="79">
        <f>I5/(H5*100)</f>
        <v>1.3106704806964669</v>
      </c>
      <c r="K5" s="77">
        <f>K6+K7+K8+K9+K10+K11+K12+K13+K14+K15+K16+K17+K18+K19+K20+K21+K22+K23+K24+K25+K26+K27+K28+K29+K30</f>
        <v>219931.84000000003</v>
      </c>
      <c r="L5" s="77">
        <f>L6+L7+L8+L9+L10+L11+L12+L13+L14+L15+L16+L17+L18+L19+L20+L21+L22+L23+L24+L25+L26+L27+L28+L29+L30</f>
        <v>32778482</v>
      </c>
      <c r="M5" s="79">
        <f>L5/(K5*100)</f>
        <v>1.490392750772239</v>
      </c>
      <c r="N5" s="77">
        <f>N6+N7+N8+N9+N10+N11+N12+N13+N14+N15+N16+N17+N18+N19+N20+N21+N22+N23+N24+N25+N26+N27+N28+N29+N30</f>
        <v>292650.46999999997</v>
      </c>
      <c r="O5" s="77">
        <f>O6+O7+O8+O9+O10+O11+O12+O13+O14+O15+O16+O17+O18+O19+O20+O21+O22+O23+O24+O25+O26+O27+O28+O29+O30</f>
        <v>21130178</v>
      </c>
      <c r="P5" s="79">
        <f>O5/(N5*100)</f>
        <v>0.7220278170064105</v>
      </c>
      <c r="Q5" s="77">
        <f>Q6+Q7+Q8+Q9+Q10+Q11+Q12+Q13+Q14+Q15+Q16+Q17+Q18+Q19+Q20+Q21+Q22+Q23+Q24+Q25+Q26+Q27+Q28+Q29+Q30</f>
        <v>48256.49</v>
      </c>
      <c r="R5" s="77">
        <f>R6+R7+R8+R9+R10+R11+R12+R13+R14+R15+R16+R17+R18+R19+R20+R21+R22+R23+R24+R25+R26+R27+R28+R29+R30</f>
        <v>3999607</v>
      </c>
      <c r="S5" s="79">
        <f>R5/(Q5*100)</f>
        <v>0.82882261018155279</v>
      </c>
      <c r="T5" s="77">
        <f>T6+T7+T8+T9+T10+T11+T12+T13+T14+T15+T16+T17+T18+T19+T20+T21+T22+T23+T24+T25+T26+T27+T28+T29+T30</f>
        <v>340906.96</v>
      </c>
      <c r="U5" s="77">
        <f>U6+U7+U8+U9+U10+U11+U12+U13+U14+U15+U16+U17+U18+U19+U20+U21+U22+U23+U24+U25+U26+U27+U28+U29+U30</f>
        <v>25129785</v>
      </c>
      <c r="V5" s="79">
        <f>U5/(T5*100)</f>
        <v>0.73714496764747772</v>
      </c>
      <c r="W5" s="77">
        <f>W6+W7+W8+W9+W10+W11+W12+W13+W14+W15+W16+W17+W18+W19+W20+W21+W22+W23+W24+W25+W26+W27+W28+W29+W30</f>
        <v>603172.32000000007</v>
      </c>
      <c r="X5" s="77">
        <f>X6+X7+X8+X9+X10+X11+X12+X13+X14+X15+X16+X17+X18+X19+X20+X21+X22+X23+X24+X25+X26+X27+X28+X29+X30</f>
        <v>68698737</v>
      </c>
      <c r="Y5" s="79">
        <f>X5/(W5*100)</f>
        <v>1.1389570562521834</v>
      </c>
    </row>
    <row r="6" spans="1:25" x14ac:dyDescent="0.25">
      <c r="A6" s="3" t="s">
        <v>10</v>
      </c>
      <c r="B6" s="83">
        <v>0.5</v>
      </c>
      <c r="C6" s="84">
        <v>302</v>
      </c>
      <c r="D6" s="85">
        <f>C6/(B6*100)</f>
        <v>6.04</v>
      </c>
      <c r="E6" s="86">
        <v>2439</v>
      </c>
      <c r="F6" s="87">
        <v>360689</v>
      </c>
      <c r="G6" s="88">
        <f>F6/(E6*100)</f>
        <v>1.478839688396884</v>
      </c>
      <c r="H6" s="89">
        <v>160.1</v>
      </c>
      <c r="I6" s="89">
        <v>13640</v>
      </c>
      <c r="J6" s="85">
        <f t="shared" ref="J6" si="0">I6/(H6*100)</f>
        <v>0.8519675202998126</v>
      </c>
      <c r="K6" s="90">
        <f>H6+E6</f>
        <v>2599.1</v>
      </c>
      <c r="L6" s="84">
        <f>I6+F6</f>
        <v>374329</v>
      </c>
      <c r="M6" s="91">
        <f>L6/(K6*100)</f>
        <v>1.4402254626601516</v>
      </c>
      <c r="N6" s="83">
        <v>18115.099999999999</v>
      </c>
      <c r="O6" s="84">
        <v>1431268</v>
      </c>
      <c r="P6" s="85">
        <f>O6/(N6*100)</f>
        <v>0.79009665969274268</v>
      </c>
      <c r="Q6" s="83">
        <v>4784.76</v>
      </c>
      <c r="R6" s="84">
        <v>360289</v>
      </c>
      <c r="S6" s="92">
        <f>R6/(Q6*100)</f>
        <v>0.75299283558631991</v>
      </c>
      <c r="T6" s="93">
        <f>Q6+N6</f>
        <v>22899.86</v>
      </c>
      <c r="U6" s="84">
        <f>R6+O6</f>
        <v>1791557</v>
      </c>
      <c r="V6" s="85">
        <f>U6/(T6*100)</f>
        <v>0.78234408419964141</v>
      </c>
      <c r="W6" s="94">
        <f>T6+K6+B6</f>
        <v>25499.46</v>
      </c>
      <c r="X6" s="84">
        <f>U6+L6+C6</f>
        <v>2166188</v>
      </c>
      <c r="Y6" s="85">
        <f>X6/(W6*100)</f>
        <v>0.8495034796815305</v>
      </c>
    </row>
    <row r="7" spans="1:25" x14ac:dyDescent="0.25">
      <c r="A7" s="3" t="s">
        <v>11</v>
      </c>
      <c r="B7" s="83">
        <v>32</v>
      </c>
      <c r="C7" s="84">
        <v>18636</v>
      </c>
      <c r="D7" s="85">
        <f>C7/(B7*100)</f>
        <v>5.8237500000000004</v>
      </c>
      <c r="E7" s="86">
        <v>203.81</v>
      </c>
      <c r="F7" s="87">
        <v>52525</v>
      </c>
      <c r="G7" s="88">
        <f t="shared" ref="G7:G13" si="1">F7/(E7*100)</f>
        <v>2.577155193562632</v>
      </c>
      <c r="H7" s="83">
        <v>22.86</v>
      </c>
      <c r="I7" s="84">
        <v>5571</v>
      </c>
      <c r="J7" s="85">
        <f>I7/(H7*100)</f>
        <v>2.4370078740157481</v>
      </c>
      <c r="K7" s="90">
        <f t="shared" ref="K7:K70" si="2">H7+E7</f>
        <v>226.67000000000002</v>
      </c>
      <c r="L7" s="84">
        <f t="shared" ref="L7:L29" si="3">I7+F7</f>
        <v>58096</v>
      </c>
      <c r="M7" s="91">
        <f t="shared" ref="M7:M70" si="4">L7/(K7*100)</f>
        <v>2.5630211320421759</v>
      </c>
      <c r="N7" s="83"/>
      <c r="O7" s="84"/>
      <c r="P7" s="85"/>
      <c r="Q7" s="83"/>
      <c r="R7" s="84"/>
      <c r="S7" s="92"/>
      <c r="T7" s="93"/>
      <c r="U7" s="84"/>
      <c r="V7" s="85"/>
      <c r="W7" s="94">
        <f t="shared" ref="W7:W70" si="5">T7+K7+B7</f>
        <v>258.67</v>
      </c>
      <c r="X7" s="84">
        <f t="shared" ref="X7:X70" si="6">U7+L7+C7</f>
        <v>76732</v>
      </c>
      <c r="Y7" s="85">
        <f t="shared" ref="Y7:Y70" si="7">X7/(W7*100)</f>
        <v>2.9664050720995863</v>
      </c>
    </row>
    <row r="8" spans="1:25" x14ac:dyDescent="0.25">
      <c r="A8" s="3" t="s">
        <v>12</v>
      </c>
      <c r="B8" s="83"/>
      <c r="C8" s="84"/>
      <c r="D8" s="85"/>
      <c r="E8" s="86">
        <v>17.53</v>
      </c>
      <c r="F8" s="87">
        <v>3773</v>
      </c>
      <c r="G8" s="88">
        <f t="shared" si="1"/>
        <v>2.1523103251568738</v>
      </c>
      <c r="H8" s="83"/>
      <c r="I8" s="84"/>
      <c r="J8" s="85"/>
      <c r="K8" s="90">
        <f t="shared" si="2"/>
        <v>17.53</v>
      </c>
      <c r="L8" s="84">
        <f t="shared" si="3"/>
        <v>3773</v>
      </c>
      <c r="M8" s="91">
        <f t="shared" si="4"/>
        <v>2.1523103251568738</v>
      </c>
      <c r="N8" s="83"/>
      <c r="O8" s="84"/>
      <c r="P8" s="85"/>
      <c r="Q8" s="83"/>
      <c r="R8" s="84"/>
      <c r="S8" s="92"/>
      <c r="T8" s="93"/>
      <c r="U8" s="84"/>
      <c r="V8" s="85"/>
      <c r="W8" s="94">
        <f>T8+K8+B8</f>
        <v>17.53</v>
      </c>
      <c r="X8" s="84">
        <f t="shared" si="6"/>
        <v>3773</v>
      </c>
      <c r="Y8" s="85">
        <f t="shared" si="7"/>
        <v>2.1523103251568738</v>
      </c>
    </row>
    <row r="9" spans="1:25" x14ac:dyDescent="0.25">
      <c r="A9" s="3" t="s">
        <v>14</v>
      </c>
      <c r="B9" s="83">
        <v>1006.52</v>
      </c>
      <c r="C9" s="84">
        <v>194752</v>
      </c>
      <c r="D9" s="85">
        <f t="shared" ref="D9:D15" si="8">C9/(B9*100)</f>
        <v>1.9349044231609904</v>
      </c>
      <c r="E9" s="86">
        <v>32855.54</v>
      </c>
      <c r="F9" s="87">
        <v>3923288</v>
      </c>
      <c r="G9" s="88">
        <f t="shared" si="1"/>
        <v>1.1941024253444015</v>
      </c>
      <c r="H9" s="83">
        <v>17026.560000000001</v>
      </c>
      <c r="I9" s="84">
        <v>1766953</v>
      </c>
      <c r="J9" s="85">
        <f t="shared" ref="J9:J12" si="9">I9/(H9*100)</f>
        <v>1.0377627659374529</v>
      </c>
      <c r="K9" s="90">
        <f t="shared" si="2"/>
        <v>49882.100000000006</v>
      </c>
      <c r="L9" s="84">
        <f t="shared" si="3"/>
        <v>5690241</v>
      </c>
      <c r="M9" s="91">
        <f t="shared" si="4"/>
        <v>1.1407380603462964</v>
      </c>
      <c r="N9" s="83">
        <v>70577.279999999999</v>
      </c>
      <c r="O9" s="84">
        <v>4394872</v>
      </c>
      <c r="P9" s="85">
        <f>O9/(N9*100)</f>
        <v>0.62270351025145765</v>
      </c>
      <c r="Q9" s="83">
        <v>10531.28</v>
      </c>
      <c r="R9" s="84">
        <v>639871</v>
      </c>
      <c r="S9" s="92">
        <f>R9/(Q9*100)</f>
        <v>0.60759091012678423</v>
      </c>
      <c r="T9" s="93">
        <f>Q9+N9</f>
        <v>81108.56</v>
      </c>
      <c r="U9" s="84">
        <f>R9+O9</f>
        <v>5034743</v>
      </c>
      <c r="V9" s="85">
        <f>U9/(T9*100)</f>
        <v>0.62074126331425439</v>
      </c>
      <c r="W9" s="94">
        <f t="shared" si="5"/>
        <v>131997.18</v>
      </c>
      <c r="X9" s="84">
        <f t="shared" si="6"/>
        <v>10919736</v>
      </c>
      <c r="Y9" s="85">
        <f t="shared" si="7"/>
        <v>0.82727040077674385</v>
      </c>
    </row>
    <row r="10" spans="1:25" x14ac:dyDescent="0.25">
      <c r="A10" s="3" t="s">
        <v>15</v>
      </c>
      <c r="B10" s="83">
        <v>12.03</v>
      </c>
      <c r="C10" s="84">
        <v>6778</v>
      </c>
      <c r="D10" s="85">
        <f t="shared" si="8"/>
        <v>5.6342477140482128</v>
      </c>
      <c r="E10" s="86">
        <v>23.2</v>
      </c>
      <c r="F10" s="87">
        <v>14691</v>
      </c>
      <c r="G10" s="88">
        <f t="shared" si="1"/>
        <v>6.3323275862068966</v>
      </c>
      <c r="H10" s="83">
        <v>3.24</v>
      </c>
      <c r="I10" s="84">
        <v>648</v>
      </c>
      <c r="J10" s="85">
        <f t="shared" si="9"/>
        <v>2</v>
      </c>
      <c r="K10" s="90">
        <f t="shared" si="2"/>
        <v>26.439999999999998</v>
      </c>
      <c r="L10" s="84">
        <f t="shared" si="3"/>
        <v>15339</v>
      </c>
      <c r="M10" s="91">
        <f t="shared" si="4"/>
        <v>5.8014372163388801</v>
      </c>
      <c r="N10" s="83"/>
      <c r="O10" s="84"/>
      <c r="P10" s="85"/>
      <c r="Q10" s="83"/>
      <c r="R10" s="84"/>
      <c r="S10" s="92"/>
      <c r="T10" s="93"/>
      <c r="U10" s="84"/>
      <c r="V10" s="85"/>
      <c r="W10" s="94">
        <f t="shared" si="5"/>
        <v>38.47</v>
      </c>
      <c r="X10" s="84">
        <f t="shared" si="6"/>
        <v>22117</v>
      </c>
      <c r="Y10" s="85">
        <f t="shared" si="7"/>
        <v>5.7491551858591112</v>
      </c>
    </row>
    <row r="11" spans="1:25" x14ac:dyDescent="0.25">
      <c r="A11" s="3" t="s">
        <v>16</v>
      </c>
      <c r="B11" s="83">
        <v>10189.799999999999</v>
      </c>
      <c r="C11" s="84">
        <v>2733764</v>
      </c>
      <c r="D11" s="85">
        <f t="shared" si="8"/>
        <v>2.6828436279416676</v>
      </c>
      <c r="E11" s="86">
        <v>787.93</v>
      </c>
      <c r="F11" s="87">
        <v>127561</v>
      </c>
      <c r="G11" s="88">
        <f t="shared" si="1"/>
        <v>1.6189382305534756</v>
      </c>
      <c r="H11" s="83">
        <v>363.65</v>
      </c>
      <c r="I11" s="84">
        <v>62841</v>
      </c>
      <c r="J11" s="85">
        <f t="shared" si="9"/>
        <v>1.7280626976488382</v>
      </c>
      <c r="K11" s="90">
        <f t="shared" si="2"/>
        <v>1151.58</v>
      </c>
      <c r="L11" s="84">
        <f t="shared" si="3"/>
        <v>190402</v>
      </c>
      <c r="M11" s="91">
        <f t="shared" si="4"/>
        <v>1.6533979402212613</v>
      </c>
      <c r="N11" s="83">
        <v>14.4</v>
      </c>
      <c r="O11" s="84">
        <v>1896</v>
      </c>
      <c r="P11" s="85">
        <f t="shared" ref="P11:P12" si="10">O11/(N11*100)</f>
        <v>1.3166666666666667</v>
      </c>
      <c r="Q11" s="83"/>
      <c r="R11" s="84"/>
      <c r="S11" s="92"/>
      <c r="T11" s="93">
        <f t="shared" ref="T11:T12" si="11">Q11+N11</f>
        <v>14.4</v>
      </c>
      <c r="U11" s="84">
        <f t="shared" ref="U11:U12" si="12">R11+O11</f>
        <v>1896</v>
      </c>
      <c r="V11" s="85">
        <f t="shared" ref="V11:V12" si="13">U11/(T11*100)</f>
        <v>1.3166666666666667</v>
      </c>
      <c r="W11" s="94">
        <f t="shared" si="5"/>
        <v>11355.779999999999</v>
      </c>
      <c r="X11" s="84">
        <f t="shared" si="6"/>
        <v>2926062</v>
      </c>
      <c r="Y11" s="85">
        <f t="shared" si="7"/>
        <v>2.5767159983726349</v>
      </c>
    </row>
    <row r="12" spans="1:25" x14ac:dyDescent="0.25">
      <c r="A12" s="3" t="s">
        <v>17</v>
      </c>
      <c r="B12" s="83">
        <v>1004.42</v>
      </c>
      <c r="C12" s="84">
        <v>283934</v>
      </c>
      <c r="D12" s="85">
        <f t="shared" si="8"/>
        <v>2.8268453435813705</v>
      </c>
      <c r="E12" s="86">
        <v>237.81</v>
      </c>
      <c r="F12" s="87">
        <v>33510</v>
      </c>
      <c r="G12" s="88">
        <f t="shared" si="1"/>
        <v>1.4091081115175981</v>
      </c>
      <c r="H12" s="83">
        <v>101.23</v>
      </c>
      <c r="I12" s="84">
        <v>21330</v>
      </c>
      <c r="J12" s="85">
        <f t="shared" si="9"/>
        <v>2.1070828805690014</v>
      </c>
      <c r="K12" s="90">
        <f t="shared" si="2"/>
        <v>339.04</v>
      </c>
      <c r="L12" s="84">
        <f t="shared" si="3"/>
        <v>54840</v>
      </c>
      <c r="M12" s="91">
        <f t="shared" si="4"/>
        <v>1.6175082586125531</v>
      </c>
      <c r="N12" s="83">
        <v>5760</v>
      </c>
      <c r="O12" s="84">
        <v>396736</v>
      </c>
      <c r="P12" s="85">
        <f t="shared" si="10"/>
        <v>0.68877777777777782</v>
      </c>
      <c r="Q12" s="83"/>
      <c r="R12" s="84"/>
      <c r="S12" s="92"/>
      <c r="T12" s="93">
        <f t="shared" si="11"/>
        <v>5760</v>
      </c>
      <c r="U12" s="84">
        <f t="shared" si="12"/>
        <v>396736</v>
      </c>
      <c r="V12" s="85">
        <f t="shared" si="13"/>
        <v>0.68877777777777782</v>
      </c>
      <c r="W12" s="94">
        <f t="shared" si="5"/>
        <v>7103.46</v>
      </c>
      <c r="X12" s="84">
        <f t="shared" si="6"/>
        <v>735510</v>
      </c>
      <c r="Y12" s="85">
        <f t="shared" si="7"/>
        <v>1.035424990075259</v>
      </c>
    </row>
    <row r="13" spans="1:25" x14ac:dyDescent="0.25">
      <c r="A13" s="3" t="s">
        <v>18</v>
      </c>
      <c r="B13" s="83">
        <v>6.94</v>
      </c>
      <c r="C13" s="84">
        <v>4940</v>
      </c>
      <c r="D13" s="85">
        <f t="shared" si="8"/>
        <v>7.1181556195965419</v>
      </c>
      <c r="E13" s="86">
        <v>1905.11</v>
      </c>
      <c r="F13" s="87">
        <v>1650529</v>
      </c>
      <c r="G13" s="88">
        <f t="shared" si="1"/>
        <v>8.663693959928823</v>
      </c>
      <c r="H13" s="83"/>
      <c r="I13" s="84"/>
      <c r="J13" s="85"/>
      <c r="K13" s="90">
        <f t="shared" si="2"/>
        <v>1905.11</v>
      </c>
      <c r="L13" s="84">
        <f t="shared" si="3"/>
        <v>1650529</v>
      </c>
      <c r="M13" s="91">
        <f t="shared" si="4"/>
        <v>8.663693959928823</v>
      </c>
      <c r="N13" s="83"/>
      <c r="O13" s="95"/>
      <c r="P13" s="85"/>
      <c r="Q13" s="83"/>
      <c r="R13" s="84"/>
      <c r="S13" s="92"/>
      <c r="T13" s="93"/>
      <c r="U13" s="84"/>
      <c r="V13" s="85"/>
      <c r="W13" s="94">
        <f t="shared" si="5"/>
        <v>1912.05</v>
      </c>
      <c r="X13" s="84">
        <f t="shared" si="6"/>
        <v>1655469</v>
      </c>
      <c r="Y13" s="85">
        <f t="shared" si="7"/>
        <v>8.658084255118851</v>
      </c>
    </row>
    <row r="14" spans="1:25" x14ac:dyDescent="0.25">
      <c r="A14" s="3" t="s">
        <v>19</v>
      </c>
      <c r="B14" s="83">
        <v>155.13</v>
      </c>
      <c r="C14" s="84">
        <v>57278</v>
      </c>
      <c r="D14" s="85">
        <f t="shared" si="8"/>
        <v>3.6922581061045574</v>
      </c>
      <c r="E14" s="86"/>
      <c r="F14" s="87"/>
      <c r="G14" s="88"/>
      <c r="H14" s="83"/>
      <c r="I14" s="84"/>
      <c r="J14" s="85"/>
      <c r="K14" s="90">
        <f t="shared" si="2"/>
        <v>0</v>
      </c>
      <c r="L14" s="84">
        <f t="shared" si="3"/>
        <v>0</v>
      </c>
      <c r="M14" s="91"/>
      <c r="N14" s="83"/>
      <c r="O14" s="84"/>
      <c r="P14" s="85"/>
      <c r="Q14" s="83"/>
      <c r="R14" s="84"/>
      <c r="S14" s="92"/>
      <c r="T14" s="93"/>
      <c r="U14" s="84"/>
      <c r="V14" s="85"/>
      <c r="W14" s="94">
        <f t="shared" si="5"/>
        <v>155.13</v>
      </c>
      <c r="X14" s="84">
        <f t="shared" si="6"/>
        <v>57278</v>
      </c>
      <c r="Y14" s="85">
        <f t="shared" si="7"/>
        <v>3.6922581061045574</v>
      </c>
    </row>
    <row r="15" spans="1:25" x14ac:dyDescent="0.25">
      <c r="A15" s="3" t="s">
        <v>20</v>
      </c>
      <c r="B15" s="83">
        <v>41.76</v>
      </c>
      <c r="C15" s="84">
        <v>29010</v>
      </c>
      <c r="D15" s="85">
        <f t="shared" si="8"/>
        <v>6.9468390804597702</v>
      </c>
      <c r="E15" s="86">
        <v>637.17999999999995</v>
      </c>
      <c r="F15" s="87">
        <v>124126</v>
      </c>
      <c r="G15" s="88">
        <f t="shared" ref="G15:G30" si="14">F15/(E15*100)</f>
        <v>1.9480523556922693</v>
      </c>
      <c r="H15" s="83">
        <v>327.64999999999998</v>
      </c>
      <c r="I15" s="84">
        <v>61283</v>
      </c>
      <c r="J15" s="85">
        <f t="shared" ref="J15:J24" si="15">I15/(H15*100)</f>
        <v>1.8703799786357396</v>
      </c>
      <c r="K15" s="90">
        <f t="shared" si="2"/>
        <v>964.82999999999993</v>
      </c>
      <c r="L15" s="84">
        <f t="shared" si="3"/>
        <v>185409</v>
      </c>
      <c r="M15" s="91">
        <f t="shared" si="4"/>
        <v>1.9216753210410125</v>
      </c>
      <c r="N15" s="83"/>
      <c r="O15" s="84"/>
      <c r="P15" s="85"/>
      <c r="Q15" s="83"/>
      <c r="R15" s="84"/>
      <c r="S15" s="92"/>
      <c r="T15" s="93"/>
      <c r="U15" s="84"/>
      <c r="V15" s="85"/>
      <c r="W15" s="94">
        <f t="shared" si="5"/>
        <v>1006.5899999999999</v>
      </c>
      <c r="X15" s="84">
        <f t="shared" si="6"/>
        <v>214419</v>
      </c>
      <c r="Y15" s="85">
        <f t="shared" si="7"/>
        <v>2.1301522963669424</v>
      </c>
    </row>
    <row r="16" spans="1:25" x14ac:dyDescent="0.25">
      <c r="A16" s="4" t="s">
        <v>21</v>
      </c>
      <c r="B16" s="83"/>
      <c r="C16" s="84"/>
      <c r="D16" s="85"/>
      <c r="E16" s="86">
        <v>4216.12</v>
      </c>
      <c r="F16" s="87">
        <v>235988</v>
      </c>
      <c r="G16" s="88">
        <f t="shared" si="14"/>
        <v>0.55972790148287999</v>
      </c>
      <c r="H16" s="83">
        <v>521.37</v>
      </c>
      <c r="I16" s="84">
        <v>38798</v>
      </c>
      <c r="J16" s="85">
        <f t="shared" si="15"/>
        <v>0.74415482287051427</v>
      </c>
      <c r="K16" s="90">
        <f t="shared" si="2"/>
        <v>4737.49</v>
      </c>
      <c r="L16" s="84">
        <f t="shared" si="3"/>
        <v>274786</v>
      </c>
      <c r="M16" s="91">
        <f t="shared" si="4"/>
        <v>0.58002444332336323</v>
      </c>
      <c r="N16" s="83"/>
      <c r="O16" s="84"/>
      <c r="P16" s="85"/>
      <c r="Q16" s="83">
        <v>52.8</v>
      </c>
      <c r="R16" s="84">
        <v>3105</v>
      </c>
      <c r="S16" s="92">
        <f>R16/(Q16*100)</f>
        <v>0.58806818181818177</v>
      </c>
      <c r="T16" s="93">
        <f>Q16+N16</f>
        <v>52.8</v>
      </c>
      <c r="U16" s="84">
        <f>R16+O16</f>
        <v>3105</v>
      </c>
      <c r="V16" s="85">
        <f>U16/(T16*100)</f>
        <v>0.58806818181818177</v>
      </c>
      <c r="W16" s="94">
        <f t="shared" si="5"/>
        <v>4790.29</v>
      </c>
      <c r="X16" s="84">
        <f t="shared" si="6"/>
        <v>277891</v>
      </c>
      <c r="Y16" s="85">
        <f t="shared" si="7"/>
        <v>0.58011310379956116</v>
      </c>
    </row>
    <row r="17" spans="1:25" x14ac:dyDescent="0.25">
      <c r="A17" s="3" t="s">
        <v>22</v>
      </c>
      <c r="B17" s="83"/>
      <c r="C17" s="84"/>
      <c r="D17" s="85"/>
      <c r="E17" s="86">
        <v>2164.4299999999998</v>
      </c>
      <c r="F17" s="87">
        <v>321482</v>
      </c>
      <c r="G17" s="88">
        <f t="shared" si="14"/>
        <v>1.4852963597806352</v>
      </c>
      <c r="H17" s="83">
        <v>189.28</v>
      </c>
      <c r="I17" s="84">
        <v>31285</v>
      </c>
      <c r="J17" s="85">
        <f t="shared" si="15"/>
        <v>1.6528423499577345</v>
      </c>
      <c r="K17" s="90">
        <f t="shared" si="2"/>
        <v>2353.71</v>
      </c>
      <c r="L17" s="84">
        <f t="shared" si="3"/>
        <v>352767</v>
      </c>
      <c r="M17" s="91">
        <f t="shared" si="4"/>
        <v>1.4987700268937125</v>
      </c>
      <c r="N17" s="83"/>
      <c r="O17" s="84"/>
      <c r="P17" s="85"/>
      <c r="Q17" s="83"/>
      <c r="R17" s="84"/>
      <c r="S17" s="92"/>
      <c r="T17" s="93"/>
      <c r="U17" s="84"/>
      <c r="V17" s="85"/>
      <c r="W17" s="94">
        <f t="shared" si="5"/>
        <v>2353.71</v>
      </c>
      <c r="X17" s="84">
        <f t="shared" si="6"/>
        <v>352767</v>
      </c>
      <c r="Y17" s="85">
        <f t="shared" si="7"/>
        <v>1.4987700268937125</v>
      </c>
    </row>
    <row r="18" spans="1:25" x14ac:dyDescent="0.25">
      <c r="A18" s="3" t="s">
        <v>23</v>
      </c>
      <c r="B18" s="83">
        <v>112.98</v>
      </c>
      <c r="C18" s="84">
        <v>37938</v>
      </c>
      <c r="D18" s="85">
        <f t="shared" ref="D18:D24" si="16">C18/(B18*100)</f>
        <v>3.3579394583112054</v>
      </c>
      <c r="E18" s="86">
        <v>13002.2</v>
      </c>
      <c r="F18" s="87">
        <v>2287399</v>
      </c>
      <c r="G18" s="88">
        <f t="shared" si="14"/>
        <v>1.7592399747734999</v>
      </c>
      <c r="H18" s="83">
        <v>12245.48</v>
      </c>
      <c r="I18" s="84">
        <v>1996126</v>
      </c>
      <c r="J18" s="85">
        <f t="shared" si="15"/>
        <v>1.6300920829563235</v>
      </c>
      <c r="K18" s="90">
        <f t="shared" si="2"/>
        <v>25247.68</v>
      </c>
      <c r="L18" s="84">
        <f t="shared" si="3"/>
        <v>4283525</v>
      </c>
      <c r="M18" s="91">
        <f t="shared" si="4"/>
        <v>1.6966014303096364</v>
      </c>
      <c r="N18" s="83">
        <v>230</v>
      </c>
      <c r="O18" s="84">
        <v>14829</v>
      </c>
      <c r="P18" s="85">
        <f t="shared" ref="P18:P20" si="17">O18/(N18*100)</f>
        <v>0.64473913043478259</v>
      </c>
      <c r="Q18" s="83">
        <v>726</v>
      </c>
      <c r="R18" s="84">
        <v>54886</v>
      </c>
      <c r="S18" s="92">
        <f t="shared" ref="S18:S20" si="18">R18/(Q18*100)</f>
        <v>0.7560055096418733</v>
      </c>
      <c r="T18" s="93">
        <f t="shared" ref="T18:T20" si="19">Q18+N18</f>
        <v>956</v>
      </c>
      <c r="U18" s="84">
        <f t="shared" ref="U18:U20" si="20">R18+O18</f>
        <v>69715</v>
      </c>
      <c r="V18" s="85">
        <f t="shared" ref="V18:V20" si="21">U18/(T18*100)</f>
        <v>0.72923640167364012</v>
      </c>
      <c r="W18" s="94">
        <f t="shared" si="5"/>
        <v>26316.66</v>
      </c>
      <c r="X18" s="84">
        <f t="shared" si="6"/>
        <v>4391178</v>
      </c>
      <c r="Y18" s="85">
        <f t="shared" si="7"/>
        <v>1.6685924429619867</v>
      </c>
    </row>
    <row r="19" spans="1:25" x14ac:dyDescent="0.25">
      <c r="A19" s="3" t="s">
        <v>24</v>
      </c>
      <c r="B19" s="83">
        <v>3981.01</v>
      </c>
      <c r="C19" s="84">
        <v>1077118</v>
      </c>
      <c r="D19" s="85">
        <f t="shared" si="16"/>
        <v>2.7056400260235467</v>
      </c>
      <c r="E19" s="86">
        <v>960.44</v>
      </c>
      <c r="F19" s="87">
        <v>159384</v>
      </c>
      <c r="G19" s="88">
        <f t="shared" si="14"/>
        <v>1.6594894006913499</v>
      </c>
      <c r="H19" s="83">
        <v>353.24</v>
      </c>
      <c r="I19" s="84">
        <v>51252</v>
      </c>
      <c r="J19" s="85">
        <f t="shared" si="15"/>
        <v>1.4509115615445589</v>
      </c>
      <c r="K19" s="90">
        <f t="shared" si="2"/>
        <v>1313.68</v>
      </c>
      <c r="L19" s="84">
        <f t="shared" si="3"/>
        <v>210636</v>
      </c>
      <c r="M19" s="91">
        <f t="shared" si="4"/>
        <v>1.6034041775774923</v>
      </c>
      <c r="N19" s="83">
        <v>21.6</v>
      </c>
      <c r="O19" s="84">
        <v>2907</v>
      </c>
      <c r="P19" s="85">
        <f t="shared" si="17"/>
        <v>1.3458333333333334</v>
      </c>
      <c r="Q19" s="83">
        <v>57.24</v>
      </c>
      <c r="R19" s="84">
        <v>8179</v>
      </c>
      <c r="S19" s="92">
        <f t="shared" si="18"/>
        <v>1.4288958770090845</v>
      </c>
      <c r="T19" s="93">
        <f t="shared" si="19"/>
        <v>78.84</v>
      </c>
      <c r="U19" s="84">
        <f t="shared" si="20"/>
        <v>11086</v>
      </c>
      <c r="V19" s="85">
        <f t="shared" si="21"/>
        <v>1.4061390157280569</v>
      </c>
      <c r="W19" s="94">
        <f t="shared" si="5"/>
        <v>5373.5300000000007</v>
      </c>
      <c r="X19" s="84">
        <f t="shared" si="6"/>
        <v>1298840</v>
      </c>
      <c r="Y19" s="85">
        <f t="shared" si="7"/>
        <v>2.4171075624403322</v>
      </c>
    </row>
    <row r="20" spans="1:25" x14ac:dyDescent="0.25">
      <c r="A20" s="3" t="s">
        <v>25</v>
      </c>
      <c r="B20" s="83">
        <v>712.18</v>
      </c>
      <c r="C20" s="84">
        <v>230360</v>
      </c>
      <c r="D20" s="85">
        <f t="shared" si="16"/>
        <v>3.2345755286584854</v>
      </c>
      <c r="E20" s="86">
        <v>885.53</v>
      </c>
      <c r="F20" s="87">
        <v>153729</v>
      </c>
      <c r="G20" s="88">
        <f t="shared" si="14"/>
        <v>1.7360112023308076</v>
      </c>
      <c r="H20" s="83">
        <v>50.57</v>
      </c>
      <c r="I20" s="84">
        <v>8891</v>
      </c>
      <c r="J20" s="85">
        <f t="shared" si="15"/>
        <v>1.7581570100850306</v>
      </c>
      <c r="K20" s="90">
        <f t="shared" si="2"/>
        <v>936.1</v>
      </c>
      <c r="L20" s="84">
        <f t="shared" si="3"/>
        <v>162620</v>
      </c>
      <c r="M20" s="91">
        <f t="shared" si="4"/>
        <v>1.7372075632945199</v>
      </c>
      <c r="N20" s="83">
        <v>25491.82</v>
      </c>
      <c r="O20" s="84">
        <v>988510</v>
      </c>
      <c r="P20" s="85">
        <f t="shared" si="17"/>
        <v>0.38777537264895168</v>
      </c>
      <c r="Q20" s="83">
        <v>624.4</v>
      </c>
      <c r="R20" s="84">
        <v>22527</v>
      </c>
      <c r="S20" s="92">
        <f t="shared" si="18"/>
        <v>0.3607783472133248</v>
      </c>
      <c r="T20" s="93">
        <f t="shared" si="19"/>
        <v>26116.22</v>
      </c>
      <c r="U20" s="84">
        <f t="shared" si="20"/>
        <v>1011037</v>
      </c>
      <c r="V20" s="85">
        <f t="shared" si="21"/>
        <v>0.38712991390025048</v>
      </c>
      <c r="W20" s="94">
        <f t="shared" si="5"/>
        <v>27764.5</v>
      </c>
      <c r="X20" s="84">
        <f t="shared" si="6"/>
        <v>1404017</v>
      </c>
      <c r="Y20" s="85">
        <f t="shared" si="7"/>
        <v>0.50568783878694012</v>
      </c>
    </row>
    <row r="21" spans="1:25" s="1" customFormat="1" x14ac:dyDescent="0.25">
      <c r="A21" s="3" t="s">
        <v>101</v>
      </c>
      <c r="B21" s="83">
        <v>0.5</v>
      </c>
      <c r="C21" s="84">
        <v>188</v>
      </c>
      <c r="D21" s="85">
        <f t="shared" si="16"/>
        <v>3.76</v>
      </c>
      <c r="E21" s="86">
        <v>0.47</v>
      </c>
      <c r="F21" s="87">
        <v>124</v>
      </c>
      <c r="G21" s="88">
        <f t="shared" si="14"/>
        <v>2.6382978723404253</v>
      </c>
      <c r="H21" s="83">
        <v>0.27</v>
      </c>
      <c r="I21" s="84">
        <v>44</v>
      </c>
      <c r="J21" s="85">
        <f t="shared" si="15"/>
        <v>1.6296296296296295</v>
      </c>
      <c r="K21" s="90">
        <f t="shared" si="2"/>
        <v>0.74</v>
      </c>
      <c r="L21" s="84">
        <f t="shared" si="3"/>
        <v>168</v>
      </c>
      <c r="M21" s="91">
        <f t="shared" si="4"/>
        <v>2.2702702702702702</v>
      </c>
      <c r="N21" s="83"/>
      <c r="O21" s="84"/>
      <c r="P21" s="85"/>
      <c r="Q21" s="83"/>
      <c r="R21" s="84"/>
      <c r="S21" s="92"/>
      <c r="T21" s="93"/>
      <c r="U21" s="84"/>
      <c r="V21" s="85"/>
      <c r="W21" s="94">
        <f t="shared" si="5"/>
        <v>1.24</v>
      </c>
      <c r="X21" s="84">
        <f t="shared" si="6"/>
        <v>356</v>
      </c>
      <c r="Y21" s="85">
        <f t="shared" si="7"/>
        <v>2.870967741935484</v>
      </c>
    </row>
    <row r="22" spans="1:25" x14ac:dyDescent="0.25">
      <c r="A22" s="3" t="s">
        <v>26</v>
      </c>
      <c r="B22" s="83">
        <v>680.55</v>
      </c>
      <c r="C22" s="84">
        <v>275346</v>
      </c>
      <c r="D22" s="85">
        <f t="shared" si="16"/>
        <v>4.0459334361913157</v>
      </c>
      <c r="E22" s="86">
        <v>36672.769999999997</v>
      </c>
      <c r="F22" s="87">
        <v>6698310</v>
      </c>
      <c r="G22" s="88">
        <f t="shared" si="14"/>
        <v>1.8265077876582545</v>
      </c>
      <c r="H22" s="83">
        <v>9918.11</v>
      </c>
      <c r="I22" s="84">
        <v>1845261</v>
      </c>
      <c r="J22" s="85">
        <f t="shared" si="15"/>
        <v>1.8604966067123676</v>
      </c>
      <c r="K22" s="90">
        <f t="shared" si="2"/>
        <v>46590.879999999997</v>
      </c>
      <c r="L22" s="84">
        <f t="shared" si="3"/>
        <v>8543571</v>
      </c>
      <c r="M22" s="91">
        <f t="shared" si="4"/>
        <v>1.8337432132640552</v>
      </c>
      <c r="N22" s="83">
        <v>25277.27</v>
      </c>
      <c r="O22" s="84">
        <v>2467169</v>
      </c>
      <c r="P22" s="85">
        <f t="shared" ref="P22:P24" si="22">O22/(N22*100)</f>
        <v>0.97604250775499091</v>
      </c>
      <c r="Q22" s="83"/>
      <c r="R22" s="84"/>
      <c r="S22" s="92"/>
      <c r="T22" s="93">
        <f t="shared" ref="T22:T24" si="23">Q22+N22</f>
        <v>25277.27</v>
      </c>
      <c r="U22" s="84">
        <f t="shared" ref="U22:U24" si="24">R22+O22</f>
        <v>2467169</v>
      </c>
      <c r="V22" s="85">
        <f t="shared" ref="V22:V24" si="25">U22/(T22*100)</f>
        <v>0.97604250775499091</v>
      </c>
      <c r="W22" s="94">
        <f t="shared" si="5"/>
        <v>72548.7</v>
      </c>
      <c r="X22" s="84">
        <f t="shared" si="6"/>
        <v>11286086</v>
      </c>
      <c r="Y22" s="85">
        <f t="shared" si="7"/>
        <v>1.5556565451896451</v>
      </c>
    </row>
    <row r="23" spans="1:25" x14ac:dyDescent="0.25">
      <c r="A23" s="3" t="s">
        <v>27</v>
      </c>
      <c r="B23" s="83">
        <v>355.07</v>
      </c>
      <c r="C23" s="84">
        <v>186116</v>
      </c>
      <c r="D23" s="85">
        <f t="shared" si="16"/>
        <v>5.2416706564902693</v>
      </c>
      <c r="E23" s="86">
        <v>8988.67</v>
      </c>
      <c r="F23" s="87">
        <v>1601551</v>
      </c>
      <c r="G23" s="88">
        <f t="shared" si="14"/>
        <v>1.7817441289979496</v>
      </c>
      <c r="H23" s="83">
        <v>1591.48</v>
      </c>
      <c r="I23" s="84">
        <v>344327</v>
      </c>
      <c r="J23" s="85">
        <f t="shared" si="15"/>
        <v>2.1635647321989593</v>
      </c>
      <c r="K23" s="90">
        <f t="shared" si="2"/>
        <v>10580.15</v>
      </c>
      <c r="L23" s="84">
        <f t="shared" si="3"/>
        <v>1945878</v>
      </c>
      <c r="M23" s="91">
        <f t="shared" si="4"/>
        <v>1.839178083486529</v>
      </c>
      <c r="N23" s="83">
        <v>90661.16</v>
      </c>
      <c r="O23" s="84">
        <v>7958515</v>
      </c>
      <c r="P23" s="85">
        <f t="shared" si="22"/>
        <v>0.87783070501193672</v>
      </c>
      <c r="Q23" s="83">
        <v>15112.54</v>
      </c>
      <c r="R23" s="84">
        <v>1286006</v>
      </c>
      <c r="S23" s="92">
        <f>R23/(Q23*100)</f>
        <v>0.85095291724620747</v>
      </c>
      <c r="T23" s="93">
        <f t="shared" si="23"/>
        <v>105773.70000000001</v>
      </c>
      <c r="U23" s="84">
        <f t="shared" si="24"/>
        <v>9244521</v>
      </c>
      <c r="V23" s="85">
        <f t="shared" si="25"/>
        <v>0.87399050992827121</v>
      </c>
      <c r="W23" s="94">
        <f t="shared" si="5"/>
        <v>116708.92000000001</v>
      </c>
      <c r="X23" s="84">
        <f t="shared" si="6"/>
        <v>11376515</v>
      </c>
      <c r="Y23" s="85">
        <f t="shared" si="7"/>
        <v>0.97477682082911898</v>
      </c>
    </row>
    <row r="24" spans="1:25" x14ac:dyDescent="0.25">
      <c r="A24" s="5" t="s">
        <v>28</v>
      </c>
      <c r="B24" s="83">
        <v>2767.99</v>
      </c>
      <c r="C24" s="84">
        <v>264538</v>
      </c>
      <c r="D24" s="85">
        <f t="shared" si="16"/>
        <v>0.95570431974103953</v>
      </c>
      <c r="E24" s="86">
        <v>739.24</v>
      </c>
      <c r="F24" s="87">
        <v>278326</v>
      </c>
      <c r="G24" s="88">
        <f t="shared" si="14"/>
        <v>3.7650289486499648</v>
      </c>
      <c r="H24" s="83">
        <v>16.8</v>
      </c>
      <c r="I24" s="84">
        <v>2682</v>
      </c>
      <c r="J24" s="85">
        <f t="shared" si="15"/>
        <v>1.5964285714285715</v>
      </c>
      <c r="K24" s="90">
        <f t="shared" si="2"/>
        <v>756.04</v>
      </c>
      <c r="L24" s="84">
        <f t="shared" si="3"/>
        <v>281008</v>
      </c>
      <c r="M24" s="91">
        <f t="shared" si="4"/>
        <v>3.7168403788159359</v>
      </c>
      <c r="N24" s="83">
        <v>16399.990000000002</v>
      </c>
      <c r="O24" s="84">
        <v>1198151</v>
      </c>
      <c r="P24" s="85">
        <f t="shared" si="22"/>
        <v>0.73058032352458746</v>
      </c>
      <c r="Q24" s="83"/>
      <c r="R24" s="84"/>
      <c r="S24" s="92"/>
      <c r="T24" s="93">
        <f t="shared" si="23"/>
        <v>16399.990000000002</v>
      </c>
      <c r="U24" s="84">
        <f t="shared" si="24"/>
        <v>1198151</v>
      </c>
      <c r="V24" s="85">
        <f t="shared" si="25"/>
        <v>0.73058032352458746</v>
      </c>
      <c r="W24" s="94">
        <f t="shared" si="5"/>
        <v>19924.020000000004</v>
      </c>
      <c r="X24" s="84">
        <f t="shared" si="6"/>
        <v>1743697</v>
      </c>
      <c r="Y24" s="85">
        <f t="shared" si="7"/>
        <v>0.87517328330326893</v>
      </c>
    </row>
    <row r="25" spans="1:25" x14ac:dyDescent="0.25">
      <c r="A25" s="3" t="s">
        <v>29</v>
      </c>
      <c r="B25" s="83"/>
      <c r="C25" s="96"/>
      <c r="D25" s="85"/>
      <c r="E25" s="86">
        <v>0.24</v>
      </c>
      <c r="F25" s="87">
        <v>531</v>
      </c>
      <c r="G25" s="88">
        <f t="shared" si="14"/>
        <v>22.125</v>
      </c>
      <c r="H25" s="83"/>
      <c r="I25" s="84"/>
      <c r="J25" s="85"/>
      <c r="K25" s="90">
        <f t="shared" si="2"/>
        <v>0.24</v>
      </c>
      <c r="L25" s="84">
        <f t="shared" si="3"/>
        <v>531</v>
      </c>
      <c r="M25" s="91">
        <f t="shared" si="4"/>
        <v>22.125</v>
      </c>
      <c r="N25" s="83"/>
      <c r="O25" s="84"/>
      <c r="P25" s="85"/>
      <c r="Q25" s="83"/>
      <c r="R25" s="84"/>
      <c r="S25" s="92"/>
      <c r="T25" s="93"/>
      <c r="U25" s="84"/>
      <c r="V25" s="85"/>
      <c r="W25" s="94">
        <f t="shared" si="5"/>
        <v>0.24</v>
      </c>
      <c r="X25" s="84">
        <f t="shared" si="6"/>
        <v>531</v>
      </c>
      <c r="Y25" s="85">
        <f t="shared" si="7"/>
        <v>22.125</v>
      </c>
    </row>
    <row r="26" spans="1:25" x14ac:dyDescent="0.25">
      <c r="A26" s="3" t="s">
        <v>30</v>
      </c>
      <c r="B26" s="83">
        <v>7543.46</v>
      </c>
      <c r="C26" s="84">
        <v>2178600</v>
      </c>
      <c r="D26" s="85">
        <f>C26/(B26*100)</f>
        <v>2.8880646281679758</v>
      </c>
      <c r="E26" s="86">
        <v>4575.22</v>
      </c>
      <c r="F26" s="87">
        <v>545247</v>
      </c>
      <c r="G26" s="88">
        <f t="shared" si="14"/>
        <v>1.1917394136238257</v>
      </c>
      <c r="H26" s="83">
        <v>6453.48</v>
      </c>
      <c r="I26" s="84">
        <v>783485</v>
      </c>
      <c r="J26" s="85">
        <f>I26/(H26*100)</f>
        <v>1.2140504038131366</v>
      </c>
      <c r="K26" s="90">
        <f t="shared" si="2"/>
        <v>11028.7</v>
      </c>
      <c r="L26" s="84">
        <f t="shared" si="3"/>
        <v>1328732</v>
      </c>
      <c r="M26" s="91">
        <f t="shared" si="4"/>
        <v>1.2047947627553566</v>
      </c>
      <c r="N26" s="83">
        <v>5580</v>
      </c>
      <c r="O26" s="84">
        <v>360570</v>
      </c>
      <c r="P26" s="85">
        <f t="shared" ref="P26:P29" si="26">O26/(N26*100)</f>
        <v>0.64618279569892478</v>
      </c>
      <c r="Q26" s="83">
        <v>4874.41</v>
      </c>
      <c r="R26" s="84">
        <v>322503</v>
      </c>
      <c r="S26" s="92">
        <f>R26/(Q26*100)</f>
        <v>0.66162468893671234</v>
      </c>
      <c r="T26" s="93">
        <f>Q26+N26</f>
        <v>10454.41</v>
      </c>
      <c r="U26" s="84">
        <f t="shared" ref="U26:U29" si="27">R26+O26</f>
        <v>683073</v>
      </c>
      <c r="V26" s="85">
        <f t="shared" ref="V26:V29" si="28">U26/(T26*100)</f>
        <v>0.65338263947941588</v>
      </c>
      <c r="W26" s="94">
        <f t="shared" si="5"/>
        <v>29026.57</v>
      </c>
      <c r="X26" s="84">
        <f t="shared" si="6"/>
        <v>4190405</v>
      </c>
      <c r="Y26" s="85">
        <f t="shared" si="7"/>
        <v>1.4436445642733537</v>
      </c>
    </row>
    <row r="27" spans="1:25" x14ac:dyDescent="0.25">
      <c r="A27" s="3" t="s">
        <v>31</v>
      </c>
      <c r="B27" s="83"/>
      <c r="C27" s="84"/>
      <c r="D27" s="85"/>
      <c r="E27" s="86">
        <v>564.55999999999995</v>
      </c>
      <c r="F27" s="87">
        <v>1104439</v>
      </c>
      <c r="G27" s="88">
        <f t="shared" si="14"/>
        <v>19.562827688819613</v>
      </c>
      <c r="H27" s="83"/>
      <c r="I27" s="84"/>
      <c r="J27" s="85"/>
      <c r="K27" s="90">
        <f t="shared" si="2"/>
        <v>564.55999999999995</v>
      </c>
      <c r="L27" s="84">
        <f t="shared" si="3"/>
        <v>1104439</v>
      </c>
      <c r="M27" s="91">
        <f t="shared" si="4"/>
        <v>19.562827688819613</v>
      </c>
      <c r="N27" s="83">
        <v>975.28</v>
      </c>
      <c r="O27" s="84">
        <v>46727</v>
      </c>
      <c r="P27" s="85">
        <f t="shared" si="26"/>
        <v>0.47911369042736446</v>
      </c>
      <c r="Q27" s="83"/>
      <c r="R27" s="84"/>
      <c r="S27" s="92"/>
      <c r="T27" s="93">
        <f>Q27+N27</f>
        <v>975.28</v>
      </c>
      <c r="U27" s="84">
        <f t="shared" si="27"/>
        <v>46727</v>
      </c>
      <c r="V27" s="85">
        <f t="shared" si="28"/>
        <v>0.47911369042736446</v>
      </c>
      <c r="W27" s="94">
        <f t="shared" si="5"/>
        <v>1539.84</v>
      </c>
      <c r="X27" s="84">
        <f t="shared" si="6"/>
        <v>1151166</v>
      </c>
      <c r="Y27" s="85">
        <f t="shared" si="7"/>
        <v>7.4758806109725686</v>
      </c>
    </row>
    <row r="28" spans="1:25" x14ac:dyDescent="0.25">
      <c r="A28" s="3" t="s">
        <v>32</v>
      </c>
      <c r="B28" s="83">
        <v>8666.76</v>
      </c>
      <c r="C28" s="84">
        <v>2587398</v>
      </c>
      <c r="D28" s="85">
        <f t="shared" ref="D28:D30" si="29">C28/(B28*100)</f>
        <v>2.9854270800160614</v>
      </c>
      <c r="E28" s="86">
        <v>347.06</v>
      </c>
      <c r="F28" s="87">
        <v>196550</v>
      </c>
      <c r="G28" s="88">
        <f t="shared" si="14"/>
        <v>5.6632858871664844</v>
      </c>
      <c r="H28" s="83">
        <v>0.01</v>
      </c>
      <c r="I28" s="84">
        <v>5</v>
      </c>
      <c r="J28" s="85">
        <f t="shared" ref="J28:J30" si="30">I28/(H28*100)</f>
        <v>5</v>
      </c>
      <c r="K28" s="90">
        <f t="shared" si="2"/>
        <v>347.07</v>
      </c>
      <c r="L28" s="84">
        <f t="shared" si="3"/>
        <v>196555</v>
      </c>
      <c r="M28" s="91">
        <f t="shared" si="4"/>
        <v>5.663266776154666</v>
      </c>
      <c r="N28" s="83">
        <v>2888.52</v>
      </c>
      <c r="O28" s="84">
        <v>366155</v>
      </c>
      <c r="P28" s="85">
        <f t="shared" si="26"/>
        <v>1.2676214808967914</v>
      </c>
      <c r="Q28" s="83">
        <v>8489.2800000000007</v>
      </c>
      <c r="R28" s="84">
        <v>1118879</v>
      </c>
      <c r="S28" s="92">
        <f t="shared" ref="S28:S29" si="31">R28/(Q28*100)</f>
        <v>1.3179904538429641</v>
      </c>
      <c r="T28" s="93">
        <f>Q28+N28</f>
        <v>11377.800000000001</v>
      </c>
      <c r="U28" s="84">
        <f t="shared" si="27"/>
        <v>1485034</v>
      </c>
      <c r="V28" s="85">
        <f t="shared" si="28"/>
        <v>1.3052031148376664</v>
      </c>
      <c r="W28" s="94">
        <f t="shared" si="5"/>
        <v>20391.63</v>
      </c>
      <c r="X28" s="84">
        <f t="shared" si="6"/>
        <v>4268987</v>
      </c>
      <c r="Y28" s="85">
        <f t="shared" si="7"/>
        <v>2.0934996368608099</v>
      </c>
    </row>
    <row r="29" spans="1:25" x14ac:dyDescent="0.25">
      <c r="A29" s="3" t="s">
        <v>33</v>
      </c>
      <c r="B29" s="83">
        <v>4976.2</v>
      </c>
      <c r="C29" s="84">
        <v>590774</v>
      </c>
      <c r="D29" s="85">
        <f t="shared" si="29"/>
        <v>1.1871990675615931</v>
      </c>
      <c r="E29" s="86">
        <v>32049.439999999999</v>
      </c>
      <c r="F29" s="87">
        <v>3641907</v>
      </c>
      <c r="G29" s="88">
        <f t="shared" si="14"/>
        <v>1.1363402917492473</v>
      </c>
      <c r="H29" s="83">
        <v>15310.51</v>
      </c>
      <c r="I29" s="84">
        <v>1670148</v>
      </c>
      <c r="J29" s="85">
        <f t="shared" si="30"/>
        <v>1.0908506640209894</v>
      </c>
      <c r="K29" s="90">
        <f t="shared" si="2"/>
        <v>47359.95</v>
      </c>
      <c r="L29" s="84">
        <f t="shared" si="3"/>
        <v>5312055</v>
      </c>
      <c r="M29" s="91">
        <f t="shared" si="4"/>
        <v>1.1216344189552565</v>
      </c>
      <c r="N29" s="83">
        <v>30658.05</v>
      </c>
      <c r="O29" s="84">
        <v>1501873</v>
      </c>
      <c r="P29" s="85">
        <f t="shared" si="26"/>
        <v>0.48987884095694278</v>
      </c>
      <c r="Q29" s="83">
        <v>3003.78</v>
      </c>
      <c r="R29" s="84">
        <v>183362</v>
      </c>
      <c r="S29" s="92">
        <f t="shared" si="31"/>
        <v>0.6104375153972661</v>
      </c>
      <c r="T29" s="93">
        <f>Q29+N29</f>
        <v>33661.83</v>
      </c>
      <c r="U29" s="84">
        <f t="shared" si="27"/>
        <v>1685235</v>
      </c>
      <c r="V29" s="85">
        <f t="shared" si="28"/>
        <v>0.50063677464950662</v>
      </c>
      <c r="W29" s="94">
        <f t="shared" si="5"/>
        <v>85997.98</v>
      </c>
      <c r="X29" s="84">
        <f t="shared" si="6"/>
        <v>7588064</v>
      </c>
      <c r="Y29" s="85">
        <f t="shared" si="7"/>
        <v>0.88235374830897195</v>
      </c>
    </row>
    <row r="30" spans="1:25" ht="15.75" thickBot="1" x14ac:dyDescent="0.3">
      <c r="A30" s="6" t="s">
        <v>34</v>
      </c>
      <c r="B30" s="97">
        <v>87.72</v>
      </c>
      <c r="C30" s="98">
        <v>32700</v>
      </c>
      <c r="D30" s="99">
        <f t="shared" si="29"/>
        <v>3.7277701778385772</v>
      </c>
      <c r="E30" s="100">
        <v>8065.79</v>
      </c>
      <c r="F30" s="101">
        <v>403667</v>
      </c>
      <c r="G30" s="102">
        <f t="shared" si="14"/>
        <v>0.50046802607060192</v>
      </c>
      <c r="H30" s="97">
        <v>2936.66</v>
      </c>
      <c r="I30" s="98">
        <v>154586</v>
      </c>
      <c r="J30" s="99">
        <f t="shared" si="30"/>
        <v>0.52640074097784562</v>
      </c>
      <c r="K30" s="103">
        <f t="shared" si="2"/>
        <v>11002.45</v>
      </c>
      <c r="L30" s="104">
        <f>I30+F30</f>
        <v>558253</v>
      </c>
      <c r="M30" s="105">
        <f t="shared" si="4"/>
        <v>0.50738971774468411</v>
      </c>
      <c r="N30" s="97"/>
      <c r="O30" s="98"/>
      <c r="P30" s="99"/>
      <c r="Q30" s="97"/>
      <c r="R30" s="98"/>
      <c r="S30" s="106"/>
      <c r="T30" s="107"/>
      <c r="U30" s="104"/>
      <c r="V30" s="108"/>
      <c r="W30" s="109">
        <f t="shared" si="5"/>
        <v>11090.17</v>
      </c>
      <c r="X30" s="98">
        <f t="shared" si="6"/>
        <v>590953</v>
      </c>
      <c r="Y30" s="99">
        <f t="shared" si="7"/>
        <v>0.53286198498309767</v>
      </c>
    </row>
    <row r="31" spans="1:25" ht="15.75" thickTop="1" x14ac:dyDescent="0.25">
      <c r="A31" s="7" t="s">
        <v>35</v>
      </c>
      <c r="B31" s="77">
        <f>B32+B33+B34</f>
        <v>2.39</v>
      </c>
      <c r="C31" s="78">
        <f>C32+C33+C34</f>
        <v>2790</v>
      </c>
      <c r="D31" s="79">
        <f>C31/(B31*100)</f>
        <v>11.673640167364017</v>
      </c>
      <c r="E31" s="77">
        <f>E32+E33+E34</f>
        <v>6669.5499999999993</v>
      </c>
      <c r="F31" s="78">
        <f>F32+F33+F34</f>
        <v>1062818</v>
      </c>
      <c r="G31" s="79">
        <f>F31/(E31*100)</f>
        <v>1.5935377949037044</v>
      </c>
      <c r="H31" s="77">
        <f>H32+H33+H34</f>
        <v>439.59000000000003</v>
      </c>
      <c r="I31" s="78">
        <f>I32+I33+I34</f>
        <v>72010</v>
      </c>
      <c r="J31" s="79">
        <f>I31/(H31*100)</f>
        <v>1.6381173366091131</v>
      </c>
      <c r="K31" s="110">
        <f t="shared" si="2"/>
        <v>7109.1399999999994</v>
      </c>
      <c r="L31" s="78">
        <f>L32+L33+L34</f>
        <v>1134828</v>
      </c>
      <c r="M31" s="79">
        <f>L31/(K31*100)</f>
        <v>1.5962943478395417</v>
      </c>
      <c r="N31" s="77">
        <f>N32+N33+N34</f>
        <v>0</v>
      </c>
      <c r="O31" s="78">
        <f>O32+O33+O34</f>
        <v>0</v>
      </c>
      <c r="P31" s="111"/>
      <c r="Q31" s="77">
        <f>Q32+Q33+Q34</f>
        <v>0</v>
      </c>
      <c r="R31" s="78">
        <f>R32+R33+R34</f>
        <v>0</v>
      </c>
      <c r="S31" s="111"/>
      <c r="T31" s="77">
        <f>T32+T33+T34</f>
        <v>0</v>
      </c>
      <c r="U31" s="78">
        <f>U32+U33+U34</f>
        <v>0</v>
      </c>
      <c r="V31" s="79"/>
      <c r="W31" s="77">
        <f>W32+W33+W34</f>
        <v>7111.5300000000007</v>
      </c>
      <c r="X31" s="78">
        <f>X32+X33+X34</f>
        <v>1137618</v>
      </c>
      <c r="Y31" s="79">
        <f>X31/(W31*100)</f>
        <v>1.5996810812863052</v>
      </c>
    </row>
    <row r="32" spans="1:25" s="1" customFormat="1" x14ac:dyDescent="0.25">
      <c r="A32" s="12" t="s">
        <v>63</v>
      </c>
      <c r="B32" s="83">
        <v>0.18</v>
      </c>
      <c r="C32" s="84">
        <v>468</v>
      </c>
      <c r="D32" s="85">
        <f t="shared" ref="D32:D34" si="32">C32/(B32*100)</f>
        <v>26</v>
      </c>
      <c r="E32" s="83">
        <v>501.23</v>
      </c>
      <c r="F32" s="84">
        <v>77796</v>
      </c>
      <c r="G32" s="85">
        <f t="shared" ref="G32:G34" si="33">F32/(E32*100)</f>
        <v>1.5521018294994313</v>
      </c>
      <c r="H32" s="83">
        <v>231.08</v>
      </c>
      <c r="I32" s="84">
        <v>30389</v>
      </c>
      <c r="J32" s="85">
        <f t="shared" ref="J32:J34" si="34">I32/(H32*100)</f>
        <v>1.3150856846113901</v>
      </c>
      <c r="K32" s="83">
        <f t="shared" si="2"/>
        <v>732.31000000000006</v>
      </c>
      <c r="L32" s="84">
        <f t="shared" ref="L31:L94" si="35">I32+F32</f>
        <v>108185</v>
      </c>
      <c r="M32" s="91">
        <f t="shared" si="4"/>
        <v>1.4773115210771395</v>
      </c>
      <c r="N32" s="114"/>
      <c r="O32" s="112"/>
      <c r="P32" s="115"/>
      <c r="Q32" s="116"/>
      <c r="R32" s="112"/>
      <c r="S32" s="115"/>
      <c r="T32" s="116"/>
      <c r="U32" s="112"/>
      <c r="V32" s="113"/>
      <c r="W32" s="94">
        <f t="shared" si="5"/>
        <v>732.49</v>
      </c>
      <c r="X32" s="84">
        <f t="shared" si="6"/>
        <v>108653</v>
      </c>
      <c r="Y32" s="85">
        <f t="shared" si="7"/>
        <v>1.483337656486778</v>
      </c>
    </row>
    <row r="33" spans="1:25" x14ac:dyDescent="0.25">
      <c r="A33" s="9" t="s">
        <v>37</v>
      </c>
      <c r="B33" s="83">
        <v>0.36</v>
      </c>
      <c r="C33" s="84">
        <v>732</v>
      </c>
      <c r="D33" s="85">
        <f t="shared" si="32"/>
        <v>20.333333333333332</v>
      </c>
      <c r="E33" s="83">
        <v>596.96</v>
      </c>
      <c r="F33" s="84">
        <v>144396</v>
      </c>
      <c r="G33" s="85">
        <f t="shared" si="33"/>
        <v>2.4188555347091931</v>
      </c>
      <c r="H33" s="83">
        <v>5.38</v>
      </c>
      <c r="I33" s="84">
        <v>5569</v>
      </c>
      <c r="J33" s="85">
        <f t="shared" si="34"/>
        <v>10.351301115241636</v>
      </c>
      <c r="K33" s="83">
        <f t="shared" si="2"/>
        <v>602.34</v>
      </c>
      <c r="L33" s="84">
        <f t="shared" si="35"/>
        <v>149965</v>
      </c>
      <c r="M33" s="91">
        <f t="shared" si="4"/>
        <v>2.4897068101072484</v>
      </c>
      <c r="N33" s="83"/>
      <c r="O33" s="84"/>
      <c r="P33" s="117"/>
      <c r="Q33" s="93"/>
      <c r="R33" s="84"/>
      <c r="S33" s="117"/>
      <c r="T33" s="93"/>
      <c r="U33" s="84"/>
      <c r="V33" s="85"/>
      <c r="W33" s="94">
        <f t="shared" si="5"/>
        <v>602.70000000000005</v>
      </c>
      <c r="X33" s="84">
        <f t="shared" si="6"/>
        <v>150697</v>
      </c>
      <c r="Y33" s="85">
        <f t="shared" si="7"/>
        <v>2.5003650240584037</v>
      </c>
    </row>
    <row r="34" spans="1:25" ht="15.75" thickBot="1" x14ac:dyDescent="0.3">
      <c r="A34" s="10" t="s">
        <v>38</v>
      </c>
      <c r="B34" s="97">
        <v>1.85</v>
      </c>
      <c r="C34" s="98">
        <v>1590</v>
      </c>
      <c r="D34" s="99">
        <f t="shared" si="32"/>
        <v>8.5945945945945947</v>
      </c>
      <c r="E34" s="97">
        <v>5571.36</v>
      </c>
      <c r="F34" s="98">
        <v>840626</v>
      </c>
      <c r="G34" s="99">
        <f t="shared" si="33"/>
        <v>1.5088344677062693</v>
      </c>
      <c r="H34" s="97">
        <v>203.13</v>
      </c>
      <c r="I34" s="98">
        <v>36052</v>
      </c>
      <c r="J34" s="99">
        <f t="shared" si="34"/>
        <v>1.774824004332201</v>
      </c>
      <c r="K34" s="97">
        <f t="shared" si="2"/>
        <v>5774.49</v>
      </c>
      <c r="L34" s="98">
        <f t="shared" si="35"/>
        <v>876678</v>
      </c>
      <c r="M34" s="118">
        <f t="shared" si="4"/>
        <v>1.518191216886686</v>
      </c>
      <c r="N34" s="97"/>
      <c r="O34" s="98"/>
      <c r="P34" s="119"/>
      <c r="Q34" s="120"/>
      <c r="R34" s="98"/>
      <c r="S34" s="119"/>
      <c r="T34" s="120"/>
      <c r="U34" s="98"/>
      <c r="V34" s="99"/>
      <c r="W34" s="109">
        <f t="shared" si="5"/>
        <v>5776.34</v>
      </c>
      <c r="X34" s="98">
        <f t="shared" si="6"/>
        <v>878268</v>
      </c>
      <c r="Y34" s="99">
        <f t="shared" si="7"/>
        <v>1.5204575907927858</v>
      </c>
    </row>
    <row r="35" spans="1:25" ht="15.75" thickTop="1" x14ac:dyDescent="0.25">
      <c r="A35" s="11" t="s">
        <v>39</v>
      </c>
      <c r="B35" s="77">
        <f>B36+B37+B38+B39+B40+B41+B42+B43+B44+B45+B46+B47+B48+B49</f>
        <v>544.83000000000004</v>
      </c>
      <c r="C35" s="78">
        <f>C36+C37+C38+C39+C40+C41+C42+C44+C43+C45+C46+C47+C48+C49</f>
        <v>211524</v>
      </c>
      <c r="D35" s="79">
        <f>C35/(B35*100)</f>
        <v>3.8823853312042282</v>
      </c>
      <c r="E35" s="77">
        <f>E36+E37+E38+E39+E40+E41+E42+E43+E44+E45+E46+E47+E48+E49</f>
        <v>990.95</v>
      </c>
      <c r="F35" s="78">
        <f>F36+F37+F38+F39+F40+F41+F42+F44+F43+F45+F46+F47+F48+F49</f>
        <v>451774</v>
      </c>
      <c r="G35" s="79">
        <f>F35/(E35*100)</f>
        <v>4.5589989404107172</v>
      </c>
      <c r="H35" s="77">
        <f>H36+H37+H38+H39+H40+H41+H42+H43+H44+H45+H46+H47+H48+H49</f>
        <v>1036.2</v>
      </c>
      <c r="I35" s="78">
        <f>I36+I37+I38+I39+I40+I41+I42+I44+I43+I45+I46+I47+I48+I49</f>
        <v>510699</v>
      </c>
      <c r="J35" s="79">
        <f>I35/(H35*100)</f>
        <v>4.9285755645628253</v>
      </c>
      <c r="K35" s="77">
        <f>K36+K37+K38+K39+K40+K41+K42+K43+K44+K45+K46+K47+K48+K49</f>
        <v>2027.15</v>
      </c>
      <c r="L35" s="78">
        <f>L36+L37+L38+L39+L40+L41+L42+L44+L43+L45+L46+L47+L48+L49</f>
        <v>962473</v>
      </c>
      <c r="M35" s="79">
        <f>L35/(K35*100)</f>
        <v>4.7479120933330048</v>
      </c>
      <c r="N35" s="77">
        <f>N36+N37+N38+N39+N40+N41+N42+N43+N44+N45+N46+N47+N48+N49</f>
        <v>5528.6200000000008</v>
      </c>
      <c r="O35" s="78">
        <f>O36+O37+O38+O39+O40+O41+O42+O44+O43+O45+O46+O47+O48+O49</f>
        <v>645066</v>
      </c>
      <c r="P35" s="79">
        <f>O35/(N35*100)</f>
        <v>1.1667757957682023</v>
      </c>
      <c r="Q35" s="77">
        <f>Q36+Q37+Q38+Q39+Q40+Q41+Q42+Q43+Q44+Q45+Q46+Q47+Q48+Q49</f>
        <v>1768.12</v>
      </c>
      <c r="R35" s="78">
        <f>R36+R37+R38+R39+R40+R41+R42+R44+R43+R45+R46+R47+R48+R49</f>
        <v>156607</v>
      </c>
      <c r="S35" s="79">
        <f>R35/(Q35*100)</f>
        <v>0.8857260819401398</v>
      </c>
      <c r="T35" s="77">
        <f>T36+T37+T38+T39+T40+T41+T42+T43+T44+T45+T46+T47+T48+T49</f>
        <v>7296.74</v>
      </c>
      <c r="U35" s="78">
        <f>U36+U37+U38+U39+U40+U41+U42+U44+U43+U45+U46+U47+U48+U49</f>
        <v>801673</v>
      </c>
      <c r="V35" s="79">
        <f>U35/(T35*100)</f>
        <v>1.0986728319770198</v>
      </c>
      <c r="W35" s="77">
        <f>W36+W37+W38+W39+W40+W41+W42+W43+W44+W45+W46+W47+W48+W49</f>
        <v>9868.720000000003</v>
      </c>
      <c r="X35" s="78">
        <f>X36+X37+X38+X39+X40+X41+X42+X44+X43+X45+X46+X47+X48+X49</f>
        <v>1975670</v>
      </c>
      <c r="Y35" s="79">
        <f>X35/(W35*100)</f>
        <v>2.0019516208788977</v>
      </c>
    </row>
    <row r="36" spans="1:25" s="1" customFormat="1" x14ac:dyDescent="0.25">
      <c r="A36" s="12" t="s">
        <v>90</v>
      </c>
      <c r="B36" s="86">
        <v>0.18</v>
      </c>
      <c r="C36" s="84">
        <v>468</v>
      </c>
      <c r="D36" s="85">
        <f t="shared" ref="D36:D49" si="36">C36/(B36*100)</f>
        <v>26</v>
      </c>
      <c r="E36" s="121"/>
      <c r="F36" s="81"/>
      <c r="G36" s="122"/>
      <c r="H36" s="83">
        <v>1.17</v>
      </c>
      <c r="I36" s="84">
        <v>1265</v>
      </c>
      <c r="J36" s="85">
        <f t="shared" ref="J36:J37" si="37">I36/(H36*100)</f>
        <v>10.811965811965813</v>
      </c>
      <c r="K36" s="83">
        <f t="shared" si="2"/>
        <v>1.17</v>
      </c>
      <c r="L36" s="84">
        <f t="shared" si="35"/>
        <v>1265</v>
      </c>
      <c r="M36" s="91">
        <f t="shared" si="4"/>
        <v>10.811965811965813</v>
      </c>
      <c r="N36" s="83"/>
      <c r="O36" s="84"/>
      <c r="P36" s="85"/>
      <c r="Q36" s="83"/>
      <c r="R36" s="84"/>
      <c r="S36" s="92"/>
      <c r="T36" s="116"/>
      <c r="U36" s="112"/>
      <c r="V36" s="113"/>
      <c r="W36" s="94">
        <f t="shared" si="5"/>
        <v>1.3499999999999999</v>
      </c>
      <c r="X36" s="84">
        <f t="shared" si="6"/>
        <v>1733</v>
      </c>
      <c r="Y36" s="85">
        <f t="shared" si="7"/>
        <v>12.837037037037037</v>
      </c>
    </row>
    <row r="37" spans="1:25" x14ac:dyDescent="0.25">
      <c r="A37" s="12" t="s">
        <v>40</v>
      </c>
      <c r="B37" s="83">
        <v>0.41</v>
      </c>
      <c r="C37" s="84">
        <v>564</v>
      </c>
      <c r="D37" s="85">
        <f t="shared" si="36"/>
        <v>13.75609756097561</v>
      </c>
      <c r="E37" s="83"/>
      <c r="F37" s="84"/>
      <c r="G37" s="117"/>
      <c r="H37" s="83">
        <v>1.58</v>
      </c>
      <c r="I37" s="84">
        <v>2021</v>
      </c>
      <c r="J37" s="85">
        <f t="shared" si="37"/>
        <v>12.791139240506329</v>
      </c>
      <c r="K37" s="83">
        <f t="shared" si="2"/>
        <v>1.58</v>
      </c>
      <c r="L37" s="84">
        <f t="shared" si="35"/>
        <v>2021</v>
      </c>
      <c r="M37" s="91">
        <f t="shared" si="4"/>
        <v>12.791139240506329</v>
      </c>
      <c r="N37" s="83"/>
      <c r="O37" s="84"/>
      <c r="P37" s="85"/>
      <c r="Q37" s="83"/>
      <c r="R37" s="84"/>
      <c r="S37" s="92"/>
      <c r="T37" s="93"/>
      <c r="U37" s="84"/>
      <c r="V37" s="85"/>
      <c r="W37" s="94">
        <f t="shared" si="5"/>
        <v>1.99</v>
      </c>
      <c r="X37" s="84">
        <f t="shared" si="6"/>
        <v>2585</v>
      </c>
      <c r="Y37" s="85">
        <f t="shared" si="7"/>
        <v>12.989949748743719</v>
      </c>
    </row>
    <row r="38" spans="1:25" s="1" customFormat="1" x14ac:dyDescent="0.25">
      <c r="A38" s="12" t="s">
        <v>99</v>
      </c>
      <c r="B38" s="83">
        <v>0.11</v>
      </c>
      <c r="C38" s="84"/>
      <c r="D38" s="85">
        <f t="shared" si="36"/>
        <v>0</v>
      </c>
      <c r="E38" s="83"/>
      <c r="F38" s="84"/>
      <c r="G38" s="117"/>
      <c r="H38" s="83"/>
      <c r="I38" s="84"/>
      <c r="J38" s="85"/>
      <c r="K38" s="83">
        <f t="shared" si="2"/>
        <v>0</v>
      </c>
      <c r="L38" s="84">
        <f t="shared" si="35"/>
        <v>0</v>
      </c>
      <c r="M38" s="91"/>
      <c r="N38" s="83"/>
      <c r="O38" s="84"/>
      <c r="P38" s="85"/>
      <c r="Q38" s="83"/>
      <c r="R38" s="84"/>
      <c r="S38" s="92"/>
      <c r="T38" s="93"/>
      <c r="U38" s="84"/>
      <c r="V38" s="85"/>
      <c r="W38" s="94">
        <f t="shared" si="5"/>
        <v>0.11</v>
      </c>
      <c r="X38" s="84">
        <f t="shared" si="6"/>
        <v>0</v>
      </c>
      <c r="Y38" s="85">
        <f t="shared" si="7"/>
        <v>0</v>
      </c>
    </row>
    <row r="39" spans="1:25" s="1" customFormat="1" x14ac:dyDescent="0.25">
      <c r="A39" s="12" t="s">
        <v>13</v>
      </c>
      <c r="B39" s="83">
        <v>4.0999999999999996</v>
      </c>
      <c r="C39" s="84">
        <v>2264</v>
      </c>
      <c r="D39" s="85">
        <f t="shared" si="36"/>
        <v>5.5219512195121956</v>
      </c>
      <c r="E39" s="83">
        <v>1.78</v>
      </c>
      <c r="F39" s="84">
        <v>2866</v>
      </c>
      <c r="G39" s="117">
        <f>F39/(E39*100)</f>
        <v>16.101123595505619</v>
      </c>
      <c r="H39" s="83"/>
      <c r="I39" s="84"/>
      <c r="J39" s="85"/>
      <c r="K39" s="83">
        <f t="shared" si="2"/>
        <v>1.78</v>
      </c>
      <c r="L39" s="84">
        <f t="shared" si="35"/>
        <v>2866</v>
      </c>
      <c r="M39" s="91">
        <f t="shared" si="4"/>
        <v>16.101123595505619</v>
      </c>
      <c r="N39" s="83"/>
      <c r="O39" s="84"/>
      <c r="P39" s="85"/>
      <c r="Q39" s="83"/>
      <c r="R39" s="84"/>
      <c r="S39" s="92"/>
      <c r="T39" s="93"/>
      <c r="U39" s="84"/>
      <c r="V39" s="85"/>
      <c r="W39" s="94">
        <f t="shared" si="5"/>
        <v>5.88</v>
      </c>
      <c r="X39" s="84">
        <f t="shared" si="6"/>
        <v>5130</v>
      </c>
      <c r="Y39" s="85">
        <f t="shared" si="7"/>
        <v>8.7244897959183678</v>
      </c>
    </row>
    <row r="40" spans="1:25" s="1" customFormat="1" x14ac:dyDescent="0.25">
      <c r="A40" s="12" t="s">
        <v>113</v>
      </c>
      <c r="B40" s="83"/>
      <c r="C40" s="84"/>
      <c r="D40" s="85"/>
      <c r="E40" s="83"/>
      <c r="F40" s="84"/>
      <c r="G40" s="117"/>
      <c r="H40" s="83">
        <v>1.17</v>
      </c>
      <c r="I40" s="84">
        <v>1133</v>
      </c>
      <c r="J40" s="85">
        <f t="shared" ref="J40:J42" si="38">I40/(H40*100)</f>
        <v>9.6837606837606831</v>
      </c>
      <c r="K40" s="83">
        <f t="shared" si="2"/>
        <v>1.17</v>
      </c>
      <c r="L40" s="84">
        <f t="shared" si="35"/>
        <v>1133</v>
      </c>
      <c r="M40" s="91">
        <f t="shared" si="4"/>
        <v>9.6837606837606831</v>
      </c>
      <c r="N40" s="83"/>
      <c r="O40" s="84"/>
      <c r="P40" s="85"/>
      <c r="Q40" s="83"/>
      <c r="R40" s="84"/>
      <c r="S40" s="92"/>
      <c r="T40" s="93"/>
      <c r="U40" s="84"/>
      <c r="V40" s="85"/>
      <c r="W40" s="94">
        <f t="shared" si="5"/>
        <v>1.17</v>
      </c>
      <c r="X40" s="84">
        <f t="shared" si="6"/>
        <v>1133</v>
      </c>
      <c r="Y40" s="85">
        <f t="shared" si="7"/>
        <v>9.6837606837606831</v>
      </c>
    </row>
    <row r="41" spans="1:25" s="1" customFormat="1" x14ac:dyDescent="0.25">
      <c r="A41" s="12" t="s">
        <v>103</v>
      </c>
      <c r="B41" s="83">
        <v>0.18</v>
      </c>
      <c r="C41" s="84">
        <v>468</v>
      </c>
      <c r="D41" s="85">
        <f t="shared" si="36"/>
        <v>26</v>
      </c>
      <c r="E41" s="83"/>
      <c r="F41" s="84"/>
      <c r="G41" s="117"/>
      <c r="H41" s="83">
        <v>1.17</v>
      </c>
      <c r="I41" s="84">
        <v>1243</v>
      </c>
      <c r="J41" s="85">
        <f t="shared" si="38"/>
        <v>10.623931623931623</v>
      </c>
      <c r="K41" s="83">
        <f t="shared" si="2"/>
        <v>1.17</v>
      </c>
      <c r="L41" s="84">
        <f t="shared" si="35"/>
        <v>1243</v>
      </c>
      <c r="M41" s="91">
        <f t="shared" si="4"/>
        <v>10.623931623931623</v>
      </c>
      <c r="N41" s="83"/>
      <c r="O41" s="84"/>
      <c r="P41" s="85"/>
      <c r="Q41" s="83"/>
      <c r="R41" s="84"/>
      <c r="S41" s="92"/>
      <c r="T41" s="93"/>
      <c r="U41" s="84"/>
      <c r="V41" s="85"/>
      <c r="W41" s="94">
        <f t="shared" si="5"/>
        <v>1.3499999999999999</v>
      </c>
      <c r="X41" s="84">
        <f t="shared" si="6"/>
        <v>1711</v>
      </c>
      <c r="Y41" s="85">
        <f t="shared" si="7"/>
        <v>12.674074074074074</v>
      </c>
    </row>
    <row r="42" spans="1:25" ht="15.75" customHeight="1" x14ac:dyDescent="0.25">
      <c r="A42" s="8" t="s">
        <v>41</v>
      </c>
      <c r="B42" s="83">
        <v>7.66</v>
      </c>
      <c r="C42" s="84">
        <v>3180</v>
      </c>
      <c r="D42" s="85">
        <f t="shared" si="36"/>
        <v>4.1514360313315928</v>
      </c>
      <c r="E42" s="83"/>
      <c r="F42" s="84"/>
      <c r="G42" s="117"/>
      <c r="H42" s="83">
        <v>4.55</v>
      </c>
      <c r="I42" s="84">
        <v>4156</v>
      </c>
      <c r="J42" s="85">
        <f t="shared" si="38"/>
        <v>9.1340659340659336</v>
      </c>
      <c r="K42" s="83">
        <f t="shared" si="2"/>
        <v>4.55</v>
      </c>
      <c r="L42" s="84">
        <f t="shared" si="35"/>
        <v>4156</v>
      </c>
      <c r="M42" s="91">
        <f t="shared" si="4"/>
        <v>9.1340659340659336</v>
      </c>
      <c r="N42" s="83"/>
      <c r="O42" s="84"/>
      <c r="P42" s="85"/>
      <c r="Q42" s="83"/>
      <c r="R42" s="84"/>
      <c r="S42" s="92"/>
      <c r="T42" s="93"/>
      <c r="U42" s="84"/>
      <c r="V42" s="85"/>
      <c r="W42" s="94">
        <f t="shared" si="5"/>
        <v>12.21</v>
      </c>
      <c r="X42" s="84">
        <f t="shared" si="6"/>
        <v>7336</v>
      </c>
      <c r="Y42" s="85">
        <f t="shared" si="7"/>
        <v>6.0081900081900086</v>
      </c>
    </row>
    <row r="43" spans="1:25" s="1" customFormat="1" x14ac:dyDescent="0.25">
      <c r="A43" s="8" t="s">
        <v>107</v>
      </c>
      <c r="B43" s="83"/>
      <c r="C43" s="84"/>
      <c r="D43" s="85"/>
      <c r="E43" s="83">
        <v>1.01</v>
      </c>
      <c r="F43" s="84">
        <v>960</v>
      </c>
      <c r="G43" s="117">
        <f>F43/(E43*100)</f>
        <v>9.5049504950495045</v>
      </c>
      <c r="H43" s="83"/>
      <c r="I43" s="84"/>
      <c r="J43" s="85"/>
      <c r="K43" s="83">
        <f t="shared" si="2"/>
        <v>1.01</v>
      </c>
      <c r="L43" s="84">
        <f t="shared" si="35"/>
        <v>960</v>
      </c>
      <c r="M43" s="91">
        <f t="shared" si="4"/>
        <v>9.5049504950495045</v>
      </c>
      <c r="N43" s="83"/>
      <c r="O43" s="84"/>
      <c r="P43" s="85"/>
      <c r="Q43" s="83"/>
      <c r="R43" s="84"/>
      <c r="S43" s="92"/>
      <c r="T43" s="93"/>
      <c r="U43" s="84"/>
      <c r="V43" s="85"/>
      <c r="W43" s="94">
        <f t="shared" si="5"/>
        <v>1.01</v>
      </c>
      <c r="X43" s="84">
        <f t="shared" si="6"/>
        <v>960</v>
      </c>
      <c r="Y43" s="85">
        <f t="shared" si="7"/>
        <v>9.5049504950495045</v>
      </c>
    </row>
    <row r="44" spans="1:25" s="1" customFormat="1" x14ac:dyDescent="0.25">
      <c r="A44" s="8" t="s">
        <v>36</v>
      </c>
      <c r="B44" s="83">
        <v>0.18</v>
      </c>
      <c r="C44" s="84">
        <v>366</v>
      </c>
      <c r="D44" s="85">
        <f t="shared" si="36"/>
        <v>20.333333333333332</v>
      </c>
      <c r="E44" s="83"/>
      <c r="F44" s="84"/>
      <c r="G44" s="117"/>
      <c r="H44" s="83">
        <v>3.06</v>
      </c>
      <c r="I44" s="84">
        <v>2914</v>
      </c>
      <c r="J44" s="85">
        <f t="shared" ref="J44:J49" si="39">I44/(H44*100)</f>
        <v>9.522875816993464</v>
      </c>
      <c r="K44" s="83">
        <f t="shared" si="2"/>
        <v>3.06</v>
      </c>
      <c r="L44" s="84">
        <f t="shared" si="35"/>
        <v>2914</v>
      </c>
      <c r="M44" s="91">
        <f t="shared" si="4"/>
        <v>9.522875816993464</v>
      </c>
      <c r="N44" s="83"/>
      <c r="O44" s="84"/>
      <c r="P44" s="85"/>
      <c r="Q44" s="83"/>
      <c r="R44" s="84"/>
      <c r="S44" s="92"/>
      <c r="T44" s="93"/>
      <c r="U44" s="84"/>
      <c r="V44" s="85"/>
      <c r="W44" s="94">
        <f t="shared" si="5"/>
        <v>3.24</v>
      </c>
      <c r="X44" s="84">
        <f t="shared" si="6"/>
        <v>3280</v>
      </c>
      <c r="Y44" s="85">
        <f t="shared" si="7"/>
        <v>10.123456790123457</v>
      </c>
    </row>
    <row r="45" spans="1:25" x14ac:dyDescent="0.25">
      <c r="A45" s="8" t="s">
        <v>42</v>
      </c>
      <c r="B45" s="83">
        <v>54.2</v>
      </c>
      <c r="C45" s="84">
        <v>18324</v>
      </c>
      <c r="D45" s="85">
        <f t="shared" si="36"/>
        <v>3.3808118081180814</v>
      </c>
      <c r="E45" s="83">
        <v>2.7</v>
      </c>
      <c r="F45" s="84">
        <v>600</v>
      </c>
      <c r="G45" s="117">
        <f t="shared" ref="G45:G48" si="40">F45/(E45*100)</f>
        <v>2.2222222222222223</v>
      </c>
      <c r="H45" s="83">
        <v>3.9</v>
      </c>
      <c r="I45" s="84">
        <v>4282</v>
      </c>
      <c r="J45" s="85">
        <f t="shared" si="39"/>
        <v>10.97948717948718</v>
      </c>
      <c r="K45" s="83">
        <f t="shared" si="2"/>
        <v>6.6</v>
      </c>
      <c r="L45" s="84">
        <f t="shared" si="35"/>
        <v>4882</v>
      </c>
      <c r="M45" s="91">
        <f t="shared" si="4"/>
        <v>7.3969696969696965</v>
      </c>
      <c r="N45" s="83"/>
      <c r="O45" s="84"/>
      <c r="P45" s="85"/>
      <c r="Q45" s="83">
        <v>4.5</v>
      </c>
      <c r="R45" s="84">
        <v>1079</v>
      </c>
      <c r="S45" s="92">
        <f t="shared" ref="S45:S47" si="41">R45/(Q45*100)</f>
        <v>2.3977777777777778</v>
      </c>
      <c r="T45" s="93">
        <f t="shared" ref="T45:T47" si="42">Q45+N45</f>
        <v>4.5</v>
      </c>
      <c r="U45" s="84">
        <f t="shared" ref="U45:U47" si="43">R45+O45</f>
        <v>1079</v>
      </c>
      <c r="V45" s="85">
        <f t="shared" ref="V45:V47" si="44">U45/(T45*100)</f>
        <v>2.3977777777777778</v>
      </c>
      <c r="W45" s="94">
        <f t="shared" si="5"/>
        <v>65.3</v>
      </c>
      <c r="X45" s="84">
        <f t="shared" si="6"/>
        <v>24285</v>
      </c>
      <c r="Y45" s="85">
        <f t="shared" si="7"/>
        <v>3.7189892802450228</v>
      </c>
    </row>
    <row r="46" spans="1:25" s="1" customFormat="1" x14ac:dyDescent="0.25">
      <c r="A46" s="8" t="s">
        <v>75</v>
      </c>
      <c r="B46" s="83">
        <v>20.02</v>
      </c>
      <c r="C46" s="84">
        <v>12944</v>
      </c>
      <c r="D46" s="85">
        <f t="shared" si="36"/>
        <v>6.4655344655344651</v>
      </c>
      <c r="E46" s="83">
        <v>178.33</v>
      </c>
      <c r="F46" s="84">
        <v>218036</v>
      </c>
      <c r="G46" s="117">
        <f t="shared" si="40"/>
        <v>12.226546290584871</v>
      </c>
      <c r="H46" s="83">
        <v>528.88</v>
      </c>
      <c r="I46" s="84">
        <v>139030</v>
      </c>
      <c r="J46" s="85">
        <f t="shared" si="39"/>
        <v>2.6287626682801393</v>
      </c>
      <c r="K46" s="83">
        <f t="shared" si="2"/>
        <v>707.21</v>
      </c>
      <c r="L46" s="84">
        <f t="shared" si="35"/>
        <v>357066</v>
      </c>
      <c r="M46" s="91">
        <f t="shared" si="4"/>
        <v>5.0489387876302656</v>
      </c>
      <c r="N46" s="83">
        <v>3134.55</v>
      </c>
      <c r="O46" s="84">
        <v>416557</v>
      </c>
      <c r="P46" s="85">
        <f t="shared" ref="P46:P47" si="45">O46/(N46*100)</f>
        <v>1.3289212167615767</v>
      </c>
      <c r="Q46" s="83">
        <v>72</v>
      </c>
      <c r="R46" s="84">
        <v>11356</v>
      </c>
      <c r="S46" s="92">
        <f t="shared" si="41"/>
        <v>1.5772222222222223</v>
      </c>
      <c r="T46" s="93">
        <f t="shared" si="42"/>
        <v>3206.55</v>
      </c>
      <c r="U46" s="84">
        <f t="shared" si="43"/>
        <v>427913</v>
      </c>
      <c r="V46" s="85">
        <f t="shared" si="44"/>
        <v>1.3344965773183015</v>
      </c>
      <c r="W46" s="94">
        <f t="shared" si="5"/>
        <v>3933.78</v>
      </c>
      <c r="X46" s="84">
        <f t="shared" si="6"/>
        <v>797923</v>
      </c>
      <c r="Y46" s="85">
        <f t="shared" si="7"/>
        <v>2.0283874543060363</v>
      </c>
    </row>
    <row r="47" spans="1:25" x14ac:dyDescent="0.25">
      <c r="A47" s="8" t="s">
        <v>43</v>
      </c>
      <c r="B47" s="83">
        <v>42.55</v>
      </c>
      <c r="C47" s="84">
        <v>38394</v>
      </c>
      <c r="D47" s="85">
        <f t="shared" si="36"/>
        <v>9.0232667450058752</v>
      </c>
      <c r="E47" s="83">
        <v>171.46</v>
      </c>
      <c r="F47" s="84">
        <v>136605</v>
      </c>
      <c r="G47" s="117">
        <f t="shared" si="40"/>
        <v>7.9671643532019134</v>
      </c>
      <c r="H47" s="83">
        <v>336.99</v>
      </c>
      <c r="I47" s="84">
        <v>301922</v>
      </c>
      <c r="J47" s="85">
        <f t="shared" si="39"/>
        <v>8.9593756491290542</v>
      </c>
      <c r="K47" s="83">
        <f t="shared" si="2"/>
        <v>508.45000000000005</v>
      </c>
      <c r="L47" s="84">
        <f t="shared" si="35"/>
        <v>438527</v>
      </c>
      <c r="M47" s="91">
        <f t="shared" si="4"/>
        <v>8.6247811977578905</v>
      </c>
      <c r="N47" s="83">
        <v>2394.0700000000002</v>
      </c>
      <c r="O47" s="84">
        <v>228509</v>
      </c>
      <c r="P47" s="85">
        <f t="shared" si="45"/>
        <v>0.95447919233773437</v>
      </c>
      <c r="Q47" s="83">
        <v>1691.62</v>
      </c>
      <c r="R47" s="84">
        <v>144172</v>
      </c>
      <c r="S47" s="92">
        <f t="shared" si="41"/>
        <v>0.85227178680791194</v>
      </c>
      <c r="T47" s="93">
        <f t="shared" si="42"/>
        <v>4085.69</v>
      </c>
      <c r="U47" s="84">
        <f t="shared" si="43"/>
        <v>372681</v>
      </c>
      <c r="V47" s="85">
        <f t="shared" si="44"/>
        <v>0.91216171564656157</v>
      </c>
      <c r="W47" s="94">
        <f t="shared" si="5"/>
        <v>4636.6900000000005</v>
      </c>
      <c r="X47" s="84">
        <f t="shared" si="6"/>
        <v>849602</v>
      </c>
      <c r="Y47" s="85">
        <f t="shared" si="7"/>
        <v>1.8323459191794145</v>
      </c>
    </row>
    <row r="48" spans="1:25" x14ac:dyDescent="0.25">
      <c r="A48" s="8" t="s">
        <v>44</v>
      </c>
      <c r="B48" s="83">
        <v>414.88</v>
      </c>
      <c r="C48" s="84">
        <v>133808</v>
      </c>
      <c r="D48" s="85">
        <f t="shared" si="36"/>
        <v>3.2252217508677208</v>
      </c>
      <c r="E48" s="83">
        <v>635.66999999999996</v>
      </c>
      <c r="F48" s="84">
        <v>92707</v>
      </c>
      <c r="G48" s="117">
        <f t="shared" si="40"/>
        <v>1.4584139569273367</v>
      </c>
      <c r="H48" s="83">
        <v>150.56</v>
      </c>
      <c r="I48" s="84">
        <v>48124</v>
      </c>
      <c r="J48" s="85">
        <f t="shared" si="39"/>
        <v>3.1963336875664186</v>
      </c>
      <c r="K48" s="83">
        <f t="shared" si="2"/>
        <v>786.23</v>
      </c>
      <c r="L48" s="84">
        <f t="shared" si="35"/>
        <v>140831</v>
      </c>
      <c r="M48" s="91">
        <f t="shared" si="4"/>
        <v>1.7912188545336607</v>
      </c>
      <c r="N48" s="83"/>
      <c r="O48" s="84"/>
      <c r="P48" s="85"/>
      <c r="Q48" s="83"/>
      <c r="R48" s="84"/>
      <c r="S48" s="92"/>
      <c r="T48" s="93"/>
      <c r="U48" s="84"/>
      <c r="V48" s="85"/>
      <c r="W48" s="94">
        <f t="shared" si="5"/>
        <v>1201.1100000000001</v>
      </c>
      <c r="X48" s="84">
        <f t="shared" si="6"/>
        <v>274639</v>
      </c>
      <c r="Y48" s="85">
        <f t="shared" si="7"/>
        <v>2.2865432807985941</v>
      </c>
    </row>
    <row r="49" spans="1:25" ht="15.75" thickBot="1" x14ac:dyDescent="0.3">
      <c r="A49" s="9" t="s">
        <v>45</v>
      </c>
      <c r="B49" s="97">
        <v>0.36</v>
      </c>
      <c r="C49" s="98">
        <v>744</v>
      </c>
      <c r="D49" s="99">
        <f t="shared" si="36"/>
        <v>20.666666666666668</v>
      </c>
      <c r="E49" s="97"/>
      <c r="F49" s="98"/>
      <c r="G49" s="119"/>
      <c r="H49" s="97">
        <v>3.17</v>
      </c>
      <c r="I49" s="98">
        <v>4609</v>
      </c>
      <c r="J49" s="99">
        <f t="shared" si="39"/>
        <v>14.539432176656151</v>
      </c>
      <c r="K49" s="97">
        <f t="shared" si="2"/>
        <v>3.17</v>
      </c>
      <c r="L49" s="98">
        <f t="shared" si="35"/>
        <v>4609</v>
      </c>
      <c r="M49" s="118">
        <f t="shared" si="4"/>
        <v>14.539432176656151</v>
      </c>
      <c r="N49" s="97"/>
      <c r="O49" s="98"/>
      <c r="P49" s="99"/>
      <c r="Q49" s="97"/>
      <c r="R49" s="98"/>
      <c r="S49" s="106"/>
      <c r="T49" s="120"/>
      <c r="U49" s="98"/>
      <c r="V49" s="99"/>
      <c r="W49" s="123">
        <f t="shared" si="5"/>
        <v>3.53</v>
      </c>
      <c r="X49" s="104">
        <f t="shared" si="6"/>
        <v>5353</v>
      </c>
      <c r="Y49" s="108">
        <f t="shared" si="7"/>
        <v>15.164305949008499</v>
      </c>
    </row>
    <row r="50" spans="1:25" ht="15.75" thickTop="1" x14ac:dyDescent="0.25">
      <c r="A50" s="7" t="s">
        <v>46</v>
      </c>
      <c r="B50" s="77">
        <f>B51+B52+B53+B54+B55+B56+B57+B58+B59+B60+B62+B61+B63+B64+B65+B66+B67+B68+B69+B70+B71+B72+B73+B74+B75</f>
        <v>1543.1</v>
      </c>
      <c r="C50" s="78">
        <f>C51+C52+C53+C54+C55+C56+C57+C58+C59+C60+C61+C62+C63+C64+C66+C65+C67+C68+C69+C70+C71+C72+C73+C74+C75</f>
        <v>597792</v>
      </c>
      <c r="D50" s="79">
        <f>C50/(B50*100)</f>
        <v>3.8739679865206402</v>
      </c>
      <c r="E50" s="77">
        <f>E51+E52+E53+E54+E55+E56+E57+E58+E59+E60+E62+E61+E63+E64+E65+E66+E67+E68+E69+E70+E71+E72+E73+E74+E75</f>
        <v>3347.06</v>
      </c>
      <c r="F50" s="78">
        <f>F51+F52+F53+F54+F55+F56+F57+F58+F59+F60+F61+F62+F63+F64+F66+F65+F67+F68+F69+F70+F71+F72+F73+F74+F75</f>
        <v>1936577</v>
      </c>
      <c r="G50" s="79">
        <f>F50/(E50*100)</f>
        <v>5.7859046446732352</v>
      </c>
      <c r="H50" s="77">
        <f>H51+H52+H53+H54+H55+H56+H57+H58+H59+H60+H62+H61+H63+H64+H65+H66+H67+H68+H69+H70+H71+H72+H73+H74+H75</f>
        <v>10785.040000000005</v>
      </c>
      <c r="I50" s="78">
        <f>I51+I52+I53+I54+I55+I56+I57+I58+I59+I60+I61+I62+I63+I64+I66+I65+I67+I68+I69+I70+I71+I72+I73+I74+I75</f>
        <v>3146020</v>
      </c>
      <c r="J50" s="79">
        <f>I50/(H50*100)</f>
        <v>2.9170220972754839</v>
      </c>
      <c r="K50" s="77">
        <f>K51+K52+K53+K54+K55+K56+K57+K58+K59+K60+K62+K61+K63+K64+K65+K66+K67+K68+K69+K70+K71+K72+K73+K74+K75</f>
        <v>14132.099999999999</v>
      </c>
      <c r="L50" s="78">
        <f>L51+L52+L53+L54+L55+L56+L57+L58+L59+L60+L61+L62+L63+L64+L66+L65+L67+L68+L69+L70+L71+L72+L73+L74+L75</f>
        <v>5082597</v>
      </c>
      <c r="M50" s="79">
        <f>L50/(K50*100)</f>
        <v>3.5964909673721532</v>
      </c>
      <c r="N50" s="77">
        <f>N51+N52+N53+N54+N55+N56+N57+N58+N59+N60+N62+N61+N63+N64+N65+N66+N67+N68+N69+N70+N71+N72+N73+N74+N75</f>
        <v>194.56</v>
      </c>
      <c r="O50" s="78">
        <f>O51+O52+O53+O54+O55+O56+O57+O58+O59+O60+O61+O62+O63+O64+O66+O65+O67+O68+O69+O70+O71+O72+O73+O74+O75</f>
        <v>59211</v>
      </c>
      <c r="P50" s="79">
        <f>O50/(N50*100)</f>
        <v>3.0433285361842106</v>
      </c>
      <c r="Q50" s="77">
        <f>Q51+Q52+Q53+Q54+Q55+Q56+Q57+Q58+Q59+Q60+Q62+Q61+Q63+Q64+Q65+Q66+Q67+Q68+Q69+Q70+Q71+Q72+Q73+Q74+Q75</f>
        <v>1.8</v>
      </c>
      <c r="R50" s="78">
        <f>R51+R52+R53+R54+R55+R56+R57+R58+R59+R60+R61+R62+R63+R64+R66+R65+R67+R68+R69+R70+R71+R72+R73+R74+R75</f>
        <v>690</v>
      </c>
      <c r="S50" s="79">
        <f>R50/(Q50*100)</f>
        <v>3.8333333333333335</v>
      </c>
      <c r="T50" s="77">
        <f>T51+T52+T53+T54+T55+T56+T57+T58+T59+T60+T62+T61+T63+T64+T65+T66+T67+T68+T69+T70+T71+T72+T73+T74+T75</f>
        <v>196.36</v>
      </c>
      <c r="U50" s="78">
        <f>U51+U52+U53+U54+U55+U56+U57+U58+U59+U60+U61+U62+U63+U64+U66+U65+U67+U68+U69+U70+U71+U72+U73+U74+U75</f>
        <v>59901</v>
      </c>
      <c r="V50" s="79">
        <f>U50/(T50*100)</f>
        <v>3.0505703809329803</v>
      </c>
      <c r="W50" s="77">
        <f>W51+W52+W53+W54+W55+W56+W57+W58+W59+W60+W62+W61+W63+W64+W65+W66+W67+W68+W69+W70+W71+W72+W73+W74+W75</f>
        <v>15871.56</v>
      </c>
      <c r="X50" s="78">
        <f>X51+X52+X53+X54+X55+X56+X57+X58+X59+X60+X61+X62+X63+X64+X66+X65+X67+X68+X69+X70+X71+X72+X73+X74+X75</f>
        <v>5740290</v>
      </c>
      <c r="Y50" s="79">
        <f>X50/(W50*100)</f>
        <v>3.6167144250470655</v>
      </c>
    </row>
    <row r="51" spans="1:25" s="1" customFormat="1" x14ac:dyDescent="0.25">
      <c r="A51" s="12" t="s">
        <v>79</v>
      </c>
      <c r="B51" s="83"/>
      <c r="C51" s="84"/>
      <c r="D51" s="85"/>
      <c r="E51" s="83">
        <v>0.11</v>
      </c>
      <c r="F51" s="84">
        <v>34</v>
      </c>
      <c r="G51" s="85">
        <f t="shared" ref="G51:G52" si="46">F51/(E51*100)</f>
        <v>3.0909090909090908</v>
      </c>
      <c r="H51" s="83">
        <v>3.35</v>
      </c>
      <c r="I51" s="84">
        <v>3407</v>
      </c>
      <c r="J51" s="85">
        <f t="shared" ref="J51:J60" si="47">I51/(H51*100)</f>
        <v>10.170149253731344</v>
      </c>
      <c r="K51" s="90">
        <f t="shared" si="2"/>
        <v>3.46</v>
      </c>
      <c r="L51" s="84">
        <f t="shared" si="35"/>
        <v>3441</v>
      </c>
      <c r="M51" s="91">
        <f t="shared" si="4"/>
        <v>9.9450867052023124</v>
      </c>
      <c r="N51" s="83"/>
      <c r="O51" s="84"/>
      <c r="P51" s="85"/>
      <c r="Q51" s="83"/>
      <c r="R51" s="84"/>
      <c r="S51" s="92"/>
      <c r="T51" s="116"/>
      <c r="U51" s="112"/>
      <c r="V51" s="113"/>
      <c r="W51" s="94">
        <f t="shared" si="5"/>
        <v>3.46</v>
      </c>
      <c r="X51" s="84">
        <f t="shared" si="6"/>
        <v>3441</v>
      </c>
      <c r="Y51" s="85">
        <f t="shared" si="7"/>
        <v>9.9450867052023124</v>
      </c>
    </row>
    <row r="52" spans="1:25" s="1" customFormat="1" x14ac:dyDescent="0.25">
      <c r="A52" s="12" t="s">
        <v>83</v>
      </c>
      <c r="B52" s="83">
        <v>6.8</v>
      </c>
      <c r="C52" s="84">
        <v>6412</v>
      </c>
      <c r="D52" s="85">
        <f t="shared" ref="D52:D55" si="48">C52/(B52*100)</f>
        <v>9.4294117647058826</v>
      </c>
      <c r="E52" s="83">
        <v>39.880000000000003</v>
      </c>
      <c r="F52" s="84">
        <v>61491</v>
      </c>
      <c r="G52" s="85">
        <f t="shared" si="46"/>
        <v>15.419007021063187</v>
      </c>
      <c r="H52" s="83">
        <v>78.489999999999995</v>
      </c>
      <c r="I52" s="84">
        <v>155759</v>
      </c>
      <c r="J52" s="85">
        <f t="shared" si="47"/>
        <v>19.84443878201045</v>
      </c>
      <c r="K52" s="90">
        <f t="shared" si="2"/>
        <v>118.37</v>
      </c>
      <c r="L52" s="84">
        <f t="shared" si="35"/>
        <v>217250</v>
      </c>
      <c r="M52" s="91">
        <f t="shared" si="4"/>
        <v>18.353467939511699</v>
      </c>
      <c r="N52" s="83">
        <v>0.06</v>
      </c>
      <c r="O52" s="84">
        <v>32</v>
      </c>
      <c r="P52" s="85">
        <f>O52/(N52*100)</f>
        <v>5.333333333333333</v>
      </c>
      <c r="Q52" s="83"/>
      <c r="R52" s="84"/>
      <c r="S52" s="92"/>
      <c r="T52" s="93">
        <f>Q52+N52</f>
        <v>0.06</v>
      </c>
      <c r="U52" s="84">
        <f>R52+O52</f>
        <v>32</v>
      </c>
      <c r="V52" s="85">
        <f>U52/(T52*100)</f>
        <v>5.333333333333333</v>
      </c>
      <c r="W52" s="94">
        <f t="shared" si="5"/>
        <v>125.23</v>
      </c>
      <c r="X52" s="84">
        <f t="shared" si="6"/>
        <v>223694</v>
      </c>
      <c r="Y52" s="85">
        <f t="shared" si="7"/>
        <v>17.862652718997044</v>
      </c>
    </row>
    <row r="53" spans="1:25" s="1" customFormat="1" x14ac:dyDescent="0.25">
      <c r="A53" s="12" t="s">
        <v>80</v>
      </c>
      <c r="B53" s="83">
        <v>0.18</v>
      </c>
      <c r="C53" s="84">
        <v>152</v>
      </c>
      <c r="D53" s="85">
        <f t="shared" si="48"/>
        <v>8.4444444444444446</v>
      </c>
      <c r="E53" s="83"/>
      <c r="F53" s="84"/>
      <c r="G53" s="85"/>
      <c r="H53" s="83">
        <v>4.79</v>
      </c>
      <c r="I53" s="84">
        <v>4854</v>
      </c>
      <c r="J53" s="85">
        <f t="shared" si="47"/>
        <v>10.133611691022965</v>
      </c>
      <c r="K53" s="90">
        <f t="shared" si="2"/>
        <v>4.79</v>
      </c>
      <c r="L53" s="84">
        <f t="shared" si="35"/>
        <v>4854</v>
      </c>
      <c r="M53" s="91">
        <f t="shared" si="4"/>
        <v>10.133611691022965</v>
      </c>
      <c r="N53" s="83"/>
      <c r="O53" s="84"/>
      <c r="P53" s="85"/>
      <c r="Q53" s="83"/>
      <c r="R53" s="84"/>
      <c r="S53" s="92"/>
      <c r="T53" s="116"/>
      <c r="U53" s="112"/>
      <c r="V53" s="113"/>
      <c r="W53" s="94">
        <f t="shared" si="5"/>
        <v>4.97</v>
      </c>
      <c r="X53" s="84">
        <f t="shared" si="6"/>
        <v>5006</v>
      </c>
      <c r="Y53" s="85">
        <f t="shared" si="7"/>
        <v>10.072434607645874</v>
      </c>
    </row>
    <row r="54" spans="1:25" s="1" customFormat="1" x14ac:dyDescent="0.25">
      <c r="A54" s="12" t="s">
        <v>109</v>
      </c>
      <c r="B54" s="83"/>
      <c r="C54" s="84"/>
      <c r="D54" s="85"/>
      <c r="E54" s="83">
        <v>0.04</v>
      </c>
      <c r="F54" s="84">
        <v>5</v>
      </c>
      <c r="G54" s="85">
        <f t="shared" ref="G54:G56" si="49">F54/(E54*100)</f>
        <v>1.25</v>
      </c>
      <c r="H54" s="83">
        <v>1.1200000000000001</v>
      </c>
      <c r="I54" s="84">
        <v>1281</v>
      </c>
      <c r="J54" s="85">
        <f t="shared" si="47"/>
        <v>11.437499999999998</v>
      </c>
      <c r="K54" s="90">
        <f t="shared" si="2"/>
        <v>1.1600000000000001</v>
      </c>
      <c r="L54" s="84">
        <f t="shared" si="35"/>
        <v>1286</v>
      </c>
      <c r="M54" s="91">
        <f t="shared" si="4"/>
        <v>11.086206896551722</v>
      </c>
      <c r="N54" s="83"/>
      <c r="O54" s="84"/>
      <c r="P54" s="85"/>
      <c r="Q54" s="83"/>
      <c r="R54" s="84"/>
      <c r="S54" s="92"/>
      <c r="T54" s="116"/>
      <c r="U54" s="112"/>
      <c r="V54" s="113"/>
      <c r="W54" s="94">
        <f t="shared" si="5"/>
        <v>1.1600000000000001</v>
      </c>
      <c r="X54" s="84">
        <f t="shared" si="6"/>
        <v>1286</v>
      </c>
      <c r="Y54" s="85">
        <f t="shared" si="7"/>
        <v>11.086206896551722</v>
      </c>
    </row>
    <row r="55" spans="1:25" s="1" customFormat="1" x14ac:dyDescent="0.25">
      <c r="A55" s="12" t="s">
        <v>66</v>
      </c>
      <c r="B55" s="83">
        <v>0.91</v>
      </c>
      <c r="C55" s="84">
        <v>1396</v>
      </c>
      <c r="D55" s="85">
        <f t="shared" si="48"/>
        <v>15.340659340659341</v>
      </c>
      <c r="E55" s="83">
        <v>0.2</v>
      </c>
      <c r="F55" s="84">
        <v>15</v>
      </c>
      <c r="G55" s="85">
        <f t="shared" si="49"/>
        <v>0.75</v>
      </c>
      <c r="H55" s="83">
        <v>4.5999999999999996</v>
      </c>
      <c r="I55" s="84">
        <v>5701</v>
      </c>
      <c r="J55" s="85">
        <f t="shared" si="47"/>
        <v>12.393478260869566</v>
      </c>
      <c r="K55" s="90">
        <f t="shared" si="2"/>
        <v>4.8</v>
      </c>
      <c r="L55" s="84">
        <f t="shared" si="35"/>
        <v>5716</v>
      </c>
      <c r="M55" s="91">
        <f t="shared" si="4"/>
        <v>11.908333333333333</v>
      </c>
      <c r="N55" s="83"/>
      <c r="O55" s="84"/>
      <c r="P55" s="85"/>
      <c r="Q55" s="83"/>
      <c r="R55" s="84"/>
      <c r="S55" s="92"/>
      <c r="T55" s="116"/>
      <c r="U55" s="112"/>
      <c r="V55" s="113"/>
      <c r="W55" s="94">
        <f t="shared" si="5"/>
        <v>5.71</v>
      </c>
      <c r="X55" s="84">
        <f t="shared" si="6"/>
        <v>7112</v>
      </c>
      <c r="Y55" s="85">
        <f t="shared" si="7"/>
        <v>12.455341506129598</v>
      </c>
    </row>
    <row r="56" spans="1:25" s="1" customFormat="1" x14ac:dyDescent="0.25">
      <c r="A56" s="12" t="s">
        <v>105</v>
      </c>
      <c r="B56" s="83"/>
      <c r="C56" s="84"/>
      <c r="D56" s="85"/>
      <c r="E56" s="83">
        <v>2.54</v>
      </c>
      <c r="F56" s="84">
        <v>1705</v>
      </c>
      <c r="G56" s="85">
        <f t="shared" si="49"/>
        <v>6.71259842519685</v>
      </c>
      <c r="H56" s="83">
        <v>1.17</v>
      </c>
      <c r="I56" s="84">
        <v>1133</v>
      </c>
      <c r="J56" s="85">
        <f t="shared" si="47"/>
        <v>9.6837606837606831</v>
      </c>
      <c r="K56" s="90">
        <f t="shared" si="2"/>
        <v>3.71</v>
      </c>
      <c r="L56" s="84">
        <f t="shared" si="35"/>
        <v>2838</v>
      </c>
      <c r="M56" s="91">
        <f t="shared" si="4"/>
        <v>7.6495956873315363</v>
      </c>
      <c r="N56" s="83"/>
      <c r="O56" s="84"/>
      <c r="P56" s="85"/>
      <c r="Q56" s="83"/>
      <c r="R56" s="84"/>
      <c r="S56" s="92"/>
      <c r="T56" s="116"/>
      <c r="U56" s="112"/>
      <c r="V56" s="113"/>
      <c r="W56" s="94">
        <f t="shared" si="5"/>
        <v>3.71</v>
      </c>
      <c r="X56" s="84">
        <f t="shared" si="6"/>
        <v>2838</v>
      </c>
      <c r="Y56" s="85">
        <f t="shared" si="7"/>
        <v>7.6495956873315363</v>
      </c>
    </row>
    <row r="57" spans="1:25" s="1" customFormat="1" x14ac:dyDescent="0.25">
      <c r="A57" s="12" t="s">
        <v>92</v>
      </c>
      <c r="B57" s="83"/>
      <c r="C57" s="84"/>
      <c r="D57" s="85"/>
      <c r="E57" s="83"/>
      <c r="F57" s="84"/>
      <c r="G57" s="85"/>
      <c r="H57" s="83">
        <v>3.54</v>
      </c>
      <c r="I57" s="84">
        <v>3975</v>
      </c>
      <c r="J57" s="85">
        <f t="shared" si="47"/>
        <v>11.228813559322035</v>
      </c>
      <c r="K57" s="90">
        <f t="shared" si="2"/>
        <v>3.54</v>
      </c>
      <c r="L57" s="84">
        <f t="shared" si="35"/>
        <v>3975</v>
      </c>
      <c r="M57" s="91">
        <f t="shared" si="4"/>
        <v>11.228813559322035</v>
      </c>
      <c r="N57" s="83"/>
      <c r="O57" s="84"/>
      <c r="P57" s="85"/>
      <c r="Q57" s="83"/>
      <c r="R57" s="84"/>
      <c r="S57" s="92"/>
      <c r="T57" s="116"/>
      <c r="U57" s="112"/>
      <c r="V57" s="113"/>
      <c r="W57" s="94">
        <f t="shared" si="5"/>
        <v>3.54</v>
      </c>
      <c r="X57" s="84">
        <f t="shared" si="6"/>
        <v>3975</v>
      </c>
      <c r="Y57" s="85">
        <f t="shared" si="7"/>
        <v>11.228813559322035</v>
      </c>
    </row>
    <row r="58" spans="1:25" s="1" customFormat="1" x14ac:dyDescent="0.25">
      <c r="A58" s="12" t="s">
        <v>67</v>
      </c>
      <c r="B58" s="83"/>
      <c r="C58" s="84"/>
      <c r="D58" s="85"/>
      <c r="E58" s="83"/>
      <c r="F58" s="84"/>
      <c r="G58" s="85"/>
      <c r="H58" s="83">
        <v>1.17</v>
      </c>
      <c r="I58" s="84">
        <v>1133</v>
      </c>
      <c r="J58" s="85">
        <f t="shared" si="47"/>
        <v>9.6837606837606831</v>
      </c>
      <c r="K58" s="90">
        <f t="shared" si="2"/>
        <v>1.17</v>
      </c>
      <c r="L58" s="84">
        <f t="shared" si="35"/>
        <v>1133</v>
      </c>
      <c r="M58" s="91">
        <f t="shared" si="4"/>
        <v>9.6837606837606831</v>
      </c>
      <c r="N58" s="83"/>
      <c r="O58" s="84"/>
      <c r="P58" s="85"/>
      <c r="Q58" s="83"/>
      <c r="R58" s="84"/>
      <c r="S58" s="92"/>
      <c r="T58" s="116"/>
      <c r="U58" s="112"/>
      <c r="V58" s="113"/>
      <c r="W58" s="94">
        <f t="shared" si="5"/>
        <v>1.17</v>
      </c>
      <c r="X58" s="84">
        <f t="shared" si="6"/>
        <v>1133</v>
      </c>
      <c r="Y58" s="85">
        <f t="shared" si="7"/>
        <v>9.6837606837606831</v>
      </c>
    </row>
    <row r="59" spans="1:25" x14ac:dyDescent="0.25">
      <c r="A59" s="8" t="s">
        <v>47</v>
      </c>
      <c r="B59" s="83"/>
      <c r="C59" s="84"/>
      <c r="D59" s="85"/>
      <c r="E59" s="83"/>
      <c r="F59" s="84"/>
      <c r="G59" s="85"/>
      <c r="H59" s="83">
        <v>3.05</v>
      </c>
      <c r="I59" s="84">
        <v>3746</v>
      </c>
      <c r="J59" s="85">
        <f t="shared" si="47"/>
        <v>12.281967213114754</v>
      </c>
      <c r="K59" s="90">
        <f t="shared" si="2"/>
        <v>3.05</v>
      </c>
      <c r="L59" s="84">
        <f t="shared" si="35"/>
        <v>3746</v>
      </c>
      <c r="M59" s="91">
        <f t="shared" si="4"/>
        <v>12.281967213114754</v>
      </c>
      <c r="N59" s="83"/>
      <c r="O59" s="95"/>
      <c r="P59" s="85"/>
      <c r="Q59" s="83"/>
      <c r="R59" s="84"/>
      <c r="S59" s="92"/>
      <c r="T59" s="93"/>
      <c r="U59" s="84"/>
      <c r="V59" s="85"/>
      <c r="W59" s="94">
        <f t="shared" si="5"/>
        <v>3.05</v>
      </c>
      <c r="X59" s="84">
        <f t="shared" si="6"/>
        <v>3746</v>
      </c>
      <c r="Y59" s="85">
        <f t="shared" si="7"/>
        <v>12.281967213114754</v>
      </c>
    </row>
    <row r="60" spans="1:25" s="1" customFormat="1" x14ac:dyDescent="0.25">
      <c r="A60" s="9" t="s">
        <v>68</v>
      </c>
      <c r="B60" s="83">
        <v>112.07</v>
      </c>
      <c r="C60" s="84">
        <v>71312</v>
      </c>
      <c r="D60" s="85">
        <f t="shared" ref="D60:D64" si="50">C60/(B60*100)</f>
        <v>6.3631658784688145</v>
      </c>
      <c r="E60" s="83">
        <v>457.94</v>
      </c>
      <c r="F60" s="84">
        <v>257163</v>
      </c>
      <c r="G60" s="85">
        <f t="shared" ref="G60:G64" si="51">F60/(E60*100)</f>
        <v>5.6156483382102458</v>
      </c>
      <c r="H60" s="83">
        <v>351.27</v>
      </c>
      <c r="I60" s="84">
        <v>137292</v>
      </c>
      <c r="J60" s="85">
        <f t="shared" si="47"/>
        <v>3.9084464941497994</v>
      </c>
      <c r="K60" s="90">
        <f t="shared" si="2"/>
        <v>809.21</v>
      </c>
      <c r="L60" s="84">
        <f t="shared" si="35"/>
        <v>394455</v>
      </c>
      <c r="M60" s="91">
        <f t="shared" si="4"/>
        <v>4.8745690241099346</v>
      </c>
      <c r="N60" s="83">
        <v>190</v>
      </c>
      <c r="O60" s="84">
        <v>58100</v>
      </c>
      <c r="P60" s="85">
        <f>O60/(N60*100)</f>
        <v>3.0578947368421052</v>
      </c>
      <c r="Q60" s="83"/>
      <c r="R60" s="84"/>
      <c r="S60" s="92"/>
      <c r="T60" s="93">
        <f>Q60+N60</f>
        <v>190</v>
      </c>
      <c r="U60" s="84">
        <f>R60+O60</f>
        <v>58100</v>
      </c>
      <c r="V60" s="85">
        <f>U60/(T60*100)</f>
        <v>3.0578947368421052</v>
      </c>
      <c r="W60" s="94">
        <f t="shared" si="5"/>
        <v>1111.28</v>
      </c>
      <c r="X60" s="84">
        <f t="shared" si="6"/>
        <v>523867</v>
      </c>
      <c r="Y60" s="85">
        <f t="shared" si="7"/>
        <v>4.7140864588582536</v>
      </c>
    </row>
    <row r="61" spans="1:25" s="1" customFormat="1" x14ac:dyDescent="0.25">
      <c r="A61" s="9" t="s">
        <v>106</v>
      </c>
      <c r="B61" s="83"/>
      <c r="C61" s="84"/>
      <c r="D61" s="85"/>
      <c r="E61" s="83">
        <v>8.7899999999999991</v>
      </c>
      <c r="F61" s="84">
        <v>5187</v>
      </c>
      <c r="G61" s="85">
        <f t="shared" si="51"/>
        <v>5.9010238907849839</v>
      </c>
      <c r="H61" s="83"/>
      <c r="I61" s="84"/>
      <c r="J61" s="85"/>
      <c r="K61" s="90">
        <f t="shared" si="2"/>
        <v>8.7899999999999991</v>
      </c>
      <c r="L61" s="84">
        <f t="shared" si="35"/>
        <v>5187</v>
      </c>
      <c r="M61" s="91">
        <f t="shared" si="4"/>
        <v>5.9010238907849839</v>
      </c>
      <c r="N61" s="83"/>
      <c r="O61" s="95"/>
      <c r="P61" s="85"/>
      <c r="Q61" s="83"/>
      <c r="R61" s="84"/>
      <c r="S61" s="92"/>
      <c r="T61" s="93"/>
      <c r="U61" s="84"/>
      <c r="V61" s="85"/>
      <c r="W61" s="94">
        <f t="shared" si="5"/>
        <v>8.7899999999999991</v>
      </c>
      <c r="X61" s="84">
        <f t="shared" si="6"/>
        <v>5187</v>
      </c>
      <c r="Y61" s="85">
        <f t="shared" si="7"/>
        <v>5.9010238907849839</v>
      </c>
    </row>
    <row r="62" spans="1:25" s="1" customFormat="1" x14ac:dyDescent="0.25">
      <c r="A62" s="9" t="s">
        <v>69</v>
      </c>
      <c r="B62" s="83">
        <v>10.59</v>
      </c>
      <c r="C62" s="84">
        <v>4266</v>
      </c>
      <c r="D62" s="85">
        <f t="shared" si="50"/>
        <v>4.0283286118980168</v>
      </c>
      <c r="E62" s="83">
        <v>16.690000000000001</v>
      </c>
      <c r="F62" s="84">
        <v>2792</v>
      </c>
      <c r="G62" s="85">
        <f t="shared" si="51"/>
        <v>1.6728579988016774</v>
      </c>
      <c r="H62" s="83">
        <v>20.190000000000001</v>
      </c>
      <c r="I62" s="84">
        <v>10031</v>
      </c>
      <c r="J62" s="85">
        <f t="shared" ref="J62:J66" si="52">I62/(H62*100)</f>
        <v>4.96830113917781</v>
      </c>
      <c r="K62" s="90">
        <f t="shared" si="2"/>
        <v>36.880000000000003</v>
      </c>
      <c r="L62" s="84">
        <f t="shared" si="35"/>
        <v>12823</v>
      </c>
      <c r="M62" s="91">
        <f t="shared" si="4"/>
        <v>3.4769522776572663</v>
      </c>
      <c r="N62" s="83"/>
      <c r="O62" s="95"/>
      <c r="P62" s="85"/>
      <c r="Q62" s="83"/>
      <c r="R62" s="84"/>
      <c r="S62" s="92"/>
      <c r="T62" s="93"/>
      <c r="U62" s="84"/>
      <c r="V62" s="85"/>
      <c r="W62" s="94">
        <f t="shared" si="5"/>
        <v>47.47</v>
      </c>
      <c r="X62" s="84">
        <f t="shared" si="6"/>
        <v>17089</v>
      </c>
      <c r="Y62" s="85">
        <f t="shared" si="7"/>
        <v>3.5999578681272384</v>
      </c>
    </row>
    <row r="63" spans="1:25" x14ac:dyDescent="0.25">
      <c r="A63" s="9" t="s">
        <v>48</v>
      </c>
      <c r="B63" s="83">
        <v>115.29</v>
      </c>
      <c r="C63" s="84">
        <v>42520</v>
      </c>
      <c r="D63" s="85">
        <f t="shared" si="50"/>
        <v>3.6880909012056553</v>
      </c>
      <c r="E63" s="83">
        <v>2377.81</v>
      </c>
      <c r="F63" s="84">
        <v>1294249</v>
      </c>
      <c r="G63" s="85">
        <f t="shared" si="51"/>
        <v>5.4430295103477571</v>
      </c>
      <c r="H63" s="83">
        <v>9482.94</v>
      </c>
      <c r="I63" s="84">
        <v>2571371</v>
      </c>
      <c r="J63" s="85">
        <f t="shared" si="52"/>
        <v>2.7115757349513969</v>
      </c>
      <c r="K63" s="90">
        <f t="shared" si="2"/>
        <v>11860.75</v>
      </c>
      <c r="L63" s="84">
        <f t="shared" si="35"/>
        <v>3865620</v>
      </c>
      <c r="M63" s="91">
        <f t="shared" si="4"/>
        <v>3.259169951309993</v>
      </c>
      <c r="N63" s="83"/>
      <c r="O63" s="84"/>
      <c r="P63" s="85"/>
      <c r="Q63" s="83">
        <v>1.8</v>
      </c>
      <c r="R63" s="84">
        <v>690</v>
      </c>
      <c r="S63" s="92">
        <f>R63/(Q63*100)</f>
        <v>3.8333333333333335</v>
      </c>
      <c r="T63" s="93">
        <f>Q63+N63</f>
        <v>1.8</v>
      </c>
      <c r="U63" s="84">
        <f>R63+O63</f>
        <v>690</v>
      </c>
      <c r="V63" s="85">
        <f>U63/(T63*100)</f>
        <v>3.8333333333333335</v>
      </c>
      <c r="W63" s="94">
        <f t="shared" si="5"/>
        <v>11977.84</v>
      </c>
      <c r="X63" s="84">
        <f t="shared" si="6"/>
        <v>3908830</v>
      </c>
      <c r="Y63" s="85">
        <f t="shared" si="7"/>
        <v>3.2633847171109314</v>
      </c>
    </row>
    <row r="64" spans="1:25" s="1" customFormat="1" x14ac:dyDescent="0.25">
      <c r="A64" s="9" t="s">
        <v>84</v>
      </c>
      <c r="B64" s="83">
        <v>0.36</v>
      </c>
      <c r="C64" s="84">
        <v>936</v>
      </c>
      <c r="D64" s="85">
        <f t="shared" si="50"/>
        <v>26</v>
      </c>
      <c r="E64" s="83">
        <v>25.49</v>
      </c>
      <c r="F64" s="84">
        <v>44955</v>
      </c>
      <c r="G64" s="85">
        <f t="shared" si="51"/>
        <v>17.63632797175363</v>
      </c>
      <c r="H64" s="83">
        <v>0.95</v>
      </c>
      <c r="I64" s="84">
        <v>1479</v>
      </c>
      <c r="J64" s="85">
        <f t="shared" si="52"/>
        <v>15.56842105263158</v>
      </c>
      <c r="K64" s="90">
        <f t="shared" si="2"/>
        <v>26.439999999999998</v>
      </c>
      <c r="L64" s="84">
        <f t="shared" si="35"/>
        <v>46434</v>
      </c>
      <c r="M64" s="91">
        <f t="shared" si="4"/>
        <v>17.562027231467475</v>
      </c>
      <c r="N64" s="83"/>
      <c r="O64" s="84"/>
      <c r="P64" s="85"/>
      <c r="Q64" s="83"/>
      <c r="R64" s="84"/>
      <c r="S64" s="92"/>
      <c r="T64" s="93"/>
      <c r="U64" s="84"/>
      <c r="V64" s="85"/>
      <c r="W64" s="94">
        <f t="shared" si="5"/>
        <v>26.799999999999997</v>
      </c>
      <c r="X64" s="84">
        <f t="shared" si="6"/>
        <v>47370</v>
      </c>
      <c r="Y64" s="85">
        <f t="shared" si="7"/>
        <v>17.67537313432836</v>
      </c>
    </row>
    <row r="65" spans="1:25" ht="17.25" customHeight="1" x14ac:dyDescent="0.25">
      <c r="A65" s="9" t="s">
        <v>49</v>
      </c>
      <c r="B65" s="83"/>
      <c r="C65" s="84"/>
      <c r="D65" s="85"/>
      <c r="E65" s="83"/>
      <c r="F65" s="84"/>
      <c r="G65" s="85"/>
      <c r="H65" s="83">
        <v>1.17</v>
      </c>
      <c r="I65" s="84">
        <v>1133</v>
      </c>
      <c r="J65" s="85">
        <f t="shared" si="52"/>
        <v>9.6837606837606831</v>
      </c>
      <c r="K65" s="90">
        <f t="shared" si="2"/>
        <v>1.17</v>
      </c>
      <c r="L65" s="84">
        <f t="shared" si="35"/>
        <v>1133</v>
      </c>
      <c r="M65" s="91">
        <f t="shared" si="4"/>
        <v>9.6837606837606831</v>
      </c>
      <c r="N65" s="83"/>
      <c r="O65" s="84"/>
      <c r="P65" s="85"/>
      <c r="Q65" s="83"/>
      <c r="R65" s="84"/>
      <c r="S65" s="92"/>
      <c r="T65" s="93"/>
      <c r="U65" s="84"/>
      <c r="V65" s="85"/>
      <c r="W65" s="94">
        <f t="shared" si="5"/>
        <v>1.17</v>
      </c>
      <c r="X65" s="84">
        <f t="shared" si="6"/>
        <v>1133</v>
      </c>
      <c r="Y65" s="85">
        <f t="shared" si="7"/>
        <v>9.6837606837606831</v>
      </c>
    </row>
    <row r="66" spans="1:25" s="1" customFormat="1" ht="17.25" customHeight="1" x14ac:dyDescent="0.25">
      <c r="A66" s="9" t="s">
        <v>73</v>
      </c>
      <c r="B66" s="83"/>
      <c r="C66" s="84"/>
      <c r="D66" s="85"/>
      <c r="E66" s="83">
        <v>10.89</v>
      </c>
      <c r="F66" s="84">
        <v>1998</v>
      </c>
      <c r="G66" s="85">
        <f t="shared" ref="G66:G69" si="53">F66/(E66*100)</f>
        <v>1.834710743801653</v>
      </c>
      <c r="H66" s="83">
        <v>546.92999999999995</v>
      </c>
      <c r="I66" s="84">
        <v>96610</v>
      </c>
      <c r="J66" s="85">
        <f t="shared" si="52"/>
        <v>1.7664052072477285</v>
      </c>
      <c r="K66" s="90">
        <f t="shared" si="2"/>
        <v>557.81999999999994</v>
      </c>
      <c r="L66" s="84">
        <f t="shared" si="35"/>
        <v>98608</v>
      </c>
      <c r="M66" s="91">
        <f t="shared" si="4"/>
        <v>1.7677386970707398</v>
      </c>
      <c r="N66" s="83"/>
      <c r="O66" s="84"/>
      <c r="P66" s="85"/>
      <c r="Q66" s="83"/>
      <c r="R66" s="84"/>
      <c r="S66" s="92"/>
      <c r="T66" s="107"/>
      <c r="U66" s="104"/>
      <c r="V66" s="108"/>
      <c r="W66" s="94">
        <f t="shared" si="5"/>
        <v>557.81999999999994</v>
      </c>
      <c r="X66" s="84">
        <f t="shared" si="6"/>
        <v>98608</v>
      </c>
      <c r="Y66" s="85">
        <f t="shared" si="7"/>
        <v>1.7677386970707398</v>
      </c>
    </row>
    <row r="67" spans="1:25" s="1" customFormat="1" ht="17.25" customHeight="1" x14ac:dyDescent="0.25">
      <c r="A67" s="9" t="s">
        <v>72</v>
      </c>
      <c r="B67" s="83">
        <v>97.2</v>
      </c>
      <c r="C67" s="84">
        <v>41766</v>
      </c>
      <c r="D67" s="85">
        <f t="shared" ref="D67:D69" si="54">C67/(B67*100)</f>
        <v>4.2969135802469136</v>
      </c>
      <c r="E67" s="83">
        <v>0.3</v>
      </c>
      <c r="F67" s="84">
        <v>607</v>
      </c>
      <c r="G67" s="85">
        <f t="shared" si="53"/>
        <v>20.233333333333334</v>
      </c>
      <c r="H67" s="83"/>
      <c r="I67" s="84"/>
      <c r="J67" s="85"/>
      <c r="K67" s="90">
        <f t="shared" si="2"/>
        <v>0.3</v>
      </c>
      <c r="L67" s="84">
        <f t="shared" si="35"/>
        <v>607</v>
      </c>
      <c r="M67" s="91">
        <f t="shared" si="4"/>
        <v>20.233333333333334</v>
      </c>
      <c r="N67" s="83"/>
      <c r="O67" s="84"/>
      <c r="P67" s="85"/>
      <c r="Q67" s="83"/>
      <c r="R67" s="84"/>
      <c r="S67" s="92"/>
      <c r="T67" s="107"/>
      <c r="U67" s="104"/>
      <c r="V67" s="108"/>
      <c r="W67" s="94">
        <f t="shared" si="5"/>
        <v>97.5</v>
      </c>
      <c r="X67" s="84">
        <f t="shared" si="6"/>
        <v>42373</v>
      </c>
      <c r="Y67" s="85">
        <f t="shared" si="7"/>
        <v>4.3459487179487182</v>
      </c>
    </row>
    <row r="68" spans="1:25" s="1" customFormat="1" ht="17.25" customHeight="1" x14ac:dyDescent="0.25">
      <c r="A68" s="9" t="s">
        <v>71</v>
      </c>
      <c r="B68" s="83">
        <v>75.599999999999994</v>
      </c>
      <c r="C68" s="84">
        <v>28824</v>
      </c>
      <c r="D68" s="85">
        <f t="shared" si="54"/>
        <v>3.8126984126984134</v>
      </c>
      <c r="E68" s="83">
        <v>29.61</v>
      </c>
      <c r="F68" s="84">
        <v>10057</v>
      </c>
      <c r="G68" s="85">
        <f t="shared" si="53"/>
        <v>3.3964876730834179</v>
      </c>
      <c r="H68" s="83">
        <v>34.11</v>
      </c>
      <c r="I68" s="84">
        <v>13434</v>
      </c>
      <c r="J68" s="85">
        <f t="shared" ref="J68:J75" si="55">I68/(H68*100)</f>
        <v>3.9384344766930517</v>
      </c>
      <c r="K68" s="90">
        <f t="shared" si="2"/>
        <v>63.72</v>
      </c>
      <c r="L68" s="84">
        <f t="shared" si="35"/>
        <v>23491</v>
      </c>
      <c r="M68" s="91">
        <f t="shared" si="4"/>
        <v>3.6865976145637163</v>
      </c>
      <c r="N68" s="83">
        <v>4.5</v>
      </c>
      <c r="O68" s="84">
        <v>1079</v>
      </c>
      <c r="P68" s="85">
        <f>O68/(N68*100)</f>
        <v>2.3977777777777778</v>
      </c>
      <c r="Q68" s="83"/>
      <c r="R68" s="84"/>
      <c r="S68" s="92"/>
      <c r="T68" s="93">
        <f>Q68+N68</f>
        <v>4.5</v>
      </c>
      <c r="U68" s="84">
        <f>R68+O68</f>
        <v>1079</v>
      </c>
      <c r="V68" s="85">
        <f>U68/(T68*100)</f>
        <v>2.3977777777777778</v>
      </c>
      <c r="W68" s="94">
        <f t="shared" si="5"/>
        <v>143.82</v>
      </c>
      <c r="X68" s="84">
        <f t="shared" si="6"/>
        <v>53394</v>
      </c>
      <c r="Y68" s="85">
        <f t="shared" si="7"/>
        <v>3.7125573633708804</v>
      </c>
    </row>
    <row r="69" spans="1:25" s="1" customFormat="1" ht="17.25" customHeight="1" x14ac:dyDescent="0.25">
      <c r="A69" s="9" t="s">
        <v>102</v>
      </c>
      <c r="B69" s="83">
        <v>0.5</v>
      </c>
      <c r="C69" s="84">
        <v>358</v>
      </c>
      <c r="D69" s="85">
        <f t="shared" si="54"/>
        <v>7.16</v>
      </c>
      <c r="E69" s="83">
        <v>0.09</v>
      </c>
      <c r="F69" s="84">
        <v>66</v>
      </c>
      <c r="G69" s="85">
        <f t="shared" si="53"/>
        <v>7.333333333333333</v>
      </c>
      <c r="H69" s="83">
        <v>2.79</v>
      </c>
      <c r="I69" s="84">
        <v>2357</v>
      </c>
      <c r="J69" s="85">
        <f t="shared" si="55"/>
        <v>8.4480286738351253</v>
      </c>
      <c r="K69" s="90">
        <f t="shared" si="2"/>
        <v>2.88</v>
      </c>
      <c r="L69" s="84">
        <f t="shared" si="35"/>
        <v>2423</v>
      </c>
      <c r="M69" s="91">
        <f t="shared" si="4"/>
        <v>8.4131944444444446</v>
      </c>
      <c r="N69" s="83"/>
      <c r="O69" s="84"/>
      <c r="P69" s="85"/>
      <c r="Q69" s="83"/>
      <c r="R69" s="84"/>
      <c r="S69" s="92"/>
      <c r="T69" s="107"/>
      <c r="U69" s="104"/>
      <c r="V69" s="108"/>
      <c r="W69" s="94">
        <f t="shared" si="5"/>
        <v>3.38</v>
      </c>
      <c r="X69" s="84">
        <f t="shared" si="6"/>
        <v>2781</v>
      </c>
      <c r="Y69" s="85">
        <f t="shared" si="7"/>
        <v>8.2278106508875748</v>
      </c>
    </row>
    <row r="70" spans="1:25" x14ac:dyDescent="0.25">
      <c r="A70" s="9" t="s">
        <v>50</v>
      </c>
      <c r="B70" s="83"/>
      <c r="C70" s="84"/>
      <c r="D70" s="85"/>
      <c r="E70" s="83"/>
      <c r="F70" s="84"/>
      <c r="G70" s="85"/>
      <c r="H70" s="83">
        <v>2.34</v>
      </c>
      <c r="I70" s="84">
        <v>2398</v>
      </c>
      <c r="J70" s="85">
        <f t="shared" si="55"/>
        <v>10.247863247863247</v>
      </c>
      <c r="K70" s="90">
        <f t="shared" si="2"/>
        <v>2.34</v>
      </c>
      <c r="L70" s="84">
        <f t="shared" si="35"/>
        <v>2398</v>
      </c>
      <c r="M70" s="91">
        <f t="shared" si="4"/>
        <v>10.247863247863247</v>
      </c>
      <c r="N70" s="83"/>
      <c r="O70" s="84"/>
      <c r="P70" s="85"/>
      <c r="Q70" s="83"/>
      <c r="R70" s="84"/>
      <c r="S70" s="92"/>
      <c r="T70" s="107"/>
      <c r="U70" s="104"/>
      <c r="V70" s="108"/>
      <c r="W70" s="94">
        <f t="shared" si="5"/>
        <v>2.34</v>
      </c>
      <c r="X70" s="84">
        <f t="shared" si="6"/>
        <v>2398</v>
      </c>
      <c r="Y70" s="85">
        <f t="shared" si="7"/>
        <v>10.247863247863247</v>
      </c>
    </row>
    <row r="71" spans="1:25" s="1" customFormat="1" x14ac:dyDescent="0.25">
      <c r="A71" s="9" t="s">
        <v>87</v>
      </c>
      <c r="B71" s="83">
        <v>0.36</v>
      </c>
      <c r="C71" s="84">
        <v>936</v>
      </c>
      <c r="D71" s="85">
        <f t="shared" ref="D71:D75" si="56">C71/(B71*100)</f>
        <v>26</v>
      </c>
      <c r="E71" s="83">
        <v>6.82</v>
      </c>
      <c r="F71" s="84">
        <v>16037</v>
      </c>
      <c r="G71" s="85">
        <f t="shared" ref="G71:G75" si="57">F71/(E71*100)</f>
        <v>23.514662756598241</v>
      </c>
      <c r="H71" s="83">
        <v>5.36</v>
      </c>
      <c r="I71" s="84">
        <v>6255</v>
      </c>
      <c r="J71" s="85">
        <f t="shared" si="55"/>
        <v>11.669776119402986</v>
      </c>
      <c r="K71" s="90">
        <f t="shared" ref="K71:K108" si="58">H71+E71</f>
        <v>12.18</v>
      </c>
      <c r="L71" s="84">
        <f t="shared" si="35"/>
        <v>22292</v>
      </c>
      <c r="M71" s="91">
        <f t="shared" ref="M71:M108" si="59">L71/(K71*100)</f>
        <v>18.302134646962234</v>
      </c>
      <c r="N71" s="83"/>
      <c r="O71" s="84"/>
      <c r="P71" s="85"/>
      <c r="Q71" s="83"/>
      <c r="R71" s="84"/>
      <c r="S71" s="92"/>
      <c r="T71" s="107"/>
      <c r="U71" s="104"/>
      <c r="V71" s="108"/>
      <c r="W71" s="94">
        <f t="shared" ref="W71:W74" si="60">T71+K71+B71</f>
        <v>12.54</v>
      </c>
      <c r="X71" s="84">
        <f t="shared" ref="X71:X108" si="61">U71+L71+C71</f>
        <v>23228</v>
      </c>
      <c r="Y71" s="85">
        <f t="shared" ref="Y71:Y108" si="62">X71/(W71*100)</f>
        <v>18.523125996810208</v>
      </c>
    </row>
    <row r="72" spans="1:25" s="1" customFormat="1" x14ac:dyDescent="0.25">
      <c r="A72" s="9" t="s">
        <v>117</v>
      </c>
      <c r="B72" s="83"/>
      <c r="C72" s="84"/>
      <c r="D72" s="85"/>
      <c r="E72" s="83"/>
      <c r="F72" s="84"/>
      <c r="G72" s="85"/>
      <c r="H72" s="83">
        <v>0.06</v>
      </c>
      <c r="I72" s="84">
        <v>82</v>
      </c>
      <c r="J72" s="85">
        <f t="shared" si="55"/>
        <v>13.666666666666666</v>
      </c>
      <c r="K72" s="90">
        <f t="shared" si="58"/>
        <v>0.06</v>
      </c>
      <c r="L72" s="84">
        <f t="shared" si="35"/>
        <v>82</v>
      </c>
      <c r="M72" s="91">
        <f t="shared" si="59"/>
        <v>13.666666666666666</v>
      </c>
      <c r="N72" s="83"/>
      <c r="O72" s="84"/>
      <c r="P72" s="85"/>
      <c r="Q72" s="83"/>
      <c r="R72" s="84"/>
      <c r="S72" s="92"/>
      <c r="T72" s="107"/>
      <c r="U72" s="104"/>
      <c r="V72" s="108"/>
      <c r="W72" s="94">
        <f t="shared" si="60"/>
        <v>0.06</v>
      </c>
      <c r="X72" s="84">
        <f t="shared" si="61"/>
        <v>82</v>
      </c>
      <c r="Y72" s="85">
        <f t="shared" si="62"/>
        <v>13.666666666666666</v>
      </c>
    </row>
    <row r="73" spans="1:25" s="1" customFormat="1" x14ac:dyDescent="0.25">
      <c r="A73" s="9" t="s">
        <v>89</v>
      </c>
      <c r="B73" s="83">
        <v>0.04</v>
      </c>
      <c r="C73" s="84">
        <v>26</v>
      </c>
      <c r="D73" s="85">
        <f t="shared" si="56"/>
        <v>6.5</v>
      </c>
      <c r="E73" s="83">
        <v>0.39</v>
      </c>
      <c r="F73" s="84">
        <v>165</v>
      </c>
      <c r="G73" s="85">
        <f t="shared" si="57"/>
        <v>4.2307692307692308</v>
      </c>
      <c r="H73" s="83">
        <v>1.92</v>
      </c>
      <c r="I73" s="84">
        <v>1614</v>
      </c>
      <c r="J73" s="85">
        <f t="shared" si="55"/>
        <v>8.40625</v>
      </c>
      <c r="K73" s="90">
        <f t="shared" si="58"/>
        <v>2.31</v>
      </c>
      <c r="L73" s="84">
        <f t="shared" si="35"/>
        <v>1779</v>
      </c>
      <c r="M73" s="91">
        <f t="shared" si="59"/>
        <v>7.7012987012987013</v>
      </c>
      <c r="N73" s="83"/>
      <c r="O73" s="84"/>
      <c r="P73" s="85"/>
      <c r="Q73" s="83"/>
      <c r="R73" s="84"/>
      <c r="S73" s="92"/>
      <c r="T73" s="107"/>
      <c r="U73" s="104"/>
      <c r="V73" s="108"/>
      <c r="W73" s="94">
        <f t="shared" si="60"/>
        <v>2.35</v>
      </c>
      <c r="X73" s="84">
        <f t="shared" si="61"/>
        <v>1805</v>
      </c>
      <c r="Y73" s="85">
        <f t="shared" si="62"/>
        <v>7.6808510638297873</v>
      </c>
    </row>
    <row r="74" spans="1:25" s="1" customFormat="1" x14ac:dyDescent="0.25">
      <c r="A74" s="9" t="s">
        <v>77</v>
      </c>
      <c r="B74" s="83">
        <v>32.42</v>
      </c>
      <c r="C74" s="84">
        <v>29188</v>
      </c>
      <c r="D74" s="85">
        <f t="shared" si="56"/>
        <v>9.0030845157310306</v>
      </c>
      <c r="E74" s="83">
        <v>255.99</v>
      </c>
      <c r="F74" s="84">
        <v>218993</v>
      </c>
      <c r="G74" s="85">
        <f t="shared" si="57"/>
        <v>8.5547482323528268</v>
      </c>
      <c r="H74" s="83">
        <v>153.44</v>
      </c>
      <c r="I74" s="84">
        <v>104550</v>
      </c>
      <c r="J74" s="85">
        <f t="shared" si="55"/>
        <v>6.8137382690302397</v>
      </c>
      <c r="K74" s="90">
        <f t="shared" si="58"/>
        <v>409.43</v>
      </c>
      <c r="L74" s="84">
        <f t="shared" si="35"/>
        <v>323543</v>
      </c>
      <c r="M74" s="91">
        <f t="shared" si="59"/>
        <v>7.9022787778130574</v>
      </c>
      <c r="N74" s="83"/>
      <c r="O74" s="84"/>
      <c r="P74" s="85"/>
      <c r="Q74" s="83"/>
      <c r="R74" s="84"/>
      <c r="S74" s="92"/>
      <c r="T74" s="107"/>
      <c r="U74" s="104"/>
      <c r="V74" s="108"/>
      <c r="W74" s="94">
        <f t="shared" si="60"/>
        <v>441.85</v>
      </c>
      <c r="X74" s="84">
        <f t="shared" si="61"/>
        <v>352731</v>
      </c>
      <c r="Y74" s="85">
        <f t="shared" si="62"/>
        <v>7.9830485458866134</v>
      </c>
    </row>
    <row r="75" spans="1:25" s="1" customFormat="1" ht="15.75" thickBot="1" x14ac:dyDescent="0.3">
      <c r="A75" s="13" t="s">
        <v>78</v>
      </c>
      <c r="B75" s="97">
        <v>1090.78</v>
      </c>
      <c r="C75" s="98">
        <v>369700</v>
      </c>
      <c r="D75" s="99">
        <f t="shared" si="56"/>
        <v>3.3893177359320852</v>
      </c>
      <c r="E75" s="97">
        <v>113.48</v>
      </c>
      <c r="F75" s="98">
        <v>21058</v>
      </c>
      <c r="G75" s="99">
        <f t="shared" si="57"/>
        <v>1.8556573845611561</v>
      </c>
      <c r="H75" s="97">
        <v>80.290000000000006</v>
      </c>
      <c r="I75" s="98">
        <v>16425</v>
      </c>
      <c r="J75" s="99">
        <f t="shared" si="55"/>
        <v>2.0457093037738199</v>
      </c>
      <c r="K75" s="103">
        <f t="shared" si="58"/>
        <v>193.77</v>
      </c>
      <c r="L75" s="104">
        <f t="shared" si="35"/>
        <v>37483</v>
      </c>
      <c r="M75" s="105">
        <f t="shared" si="59"/>
        <v>1.9344067709139701</v>
      </c>
      <c r="N75" s="97"/>
      <c r="O75" s="98"/>
      <c r="P75" s="99"/>
      <c r="Q75" s="97"/>
      <c r="R75" s="98"/>
      <c r="S75" s="106"/>
      <c r="T75" s="120"/>
      <c r="U75" s="98"/>
      <c r="V75" s="99"/>
      <c r="W75" s="109">
        <f>T75+K75+B75</f>
        <v>1284.55</v>
      </c>
      <c r="X75" s="98">
        <f t="shared" si="61"/>
        <v>407183</v>
      </c>
      <c r="Y75" s="99">
        <f t="shared" si="62"/>
        <v>3.1698493635903624</v>
      </c>
    </row>
    <row r="76" spans="1:25" ht="15.75" thickTop="1" x14ac:dyDescent="0.25">
      <c r="A76" s="11" t="s">
        <v>51</v>
      </c>
      <c r="B76" s="77">
        <f>B77+B78+B79+B81+B80+B82+B83+B84+B85+B86+B87+B88+B89+B90</f>
        <v>77.149999999999991</v>
      </c>
      <c r="C76" s="78">
        <f>C77+C78+C79+C80+C81+C82+C83+C84+C85+C86+C87+C88+C89+C90</f>
        <v>33950</v>
      </c>
      <c r="D76" s="79">
        <f>C76/(B76*100)</f>
        <v>4.4005184705119902</v>
      </c>
      <c r="E76" s="77">
        <f>E77+E78+E79+E81+E80+E82+E83+E84+E85+E86+E87+E88+E89+E90</f>
        <v>4.3</v>
      </c>
      <c r="F76" s="78">
        <f>F77+F78+F79+F80+F81+F82+F83+F84+F85+F86+F87+F88+F89+F90</f>
        <v>3395</v>
      </c>
      <c r="G76" s="79">
        <f>F76/(E76*100)</f>
        <v>7.8953488372093021</v>
      </c>
      <c r="H76" s="77">
        <f>H77+H78+H79+H81+H80+H82+H83+H84+H85+H86+H87+H88+H89+H90</f>
        <v>17.11</v>
      </c>
      <c r="I76" s="78">
        <f>I77+I78+I79+I80+I81+I82+I83+I84+I85+I86+I87+I88+I89+I90</f>
        <v>16706</v>
      </c>
      <c r="J76" s="79">
        <f>I76/(H76*100)</f>
        <v>9.763880771478668</v>
      </c>
      <c r="K76" s="77">
        <f>K77+K78+K79+K81+K80+K82+K83+K84+K85+K86+K87+K88+K89+K90</f>
        <v>21.410000000000004</v>
      </c>
      <c r="L76" s="78">
        <f>L77+L78+L79+L80+L81+L82+L83+L84+L85+L86+L87+L88+L89+L90</f>
        <v>20101</v>
      </c>
      <c r="M76" s="79">
        <f>L76/(K76*100)</f>
        <v>9.3886034563288163</v>
      </c>
      <c r="N76" s="77">
        <f>N77+N78+N79+N81+N80+N82+N83+N84+N85+N86+N87+N88+N89+N90</f>
        <v>0</v>
      </c>
      <c r="O76" s="78">
        <f>O77+O78+O79+O80+O81+O82+O83+O84+O85+O86+O87+O88+O89+O90</f>
        <v>0</v>
      </c>
      <c r="P76" s="79"/>
      <c r="Q76" s="77">
        <f>Q77+Q78+Q79+Q81+Q80+Q82+Q83+Q84+Q85+Q86+Q87+Q88+Q89+Q90</f>
        <v>0.06</v>
      </c>
      <c r="R76" s="78">
        <f>R77+R78+R79+R80+R81+R82+R83+R84+R85+R86+R87+R88+R89+R90</f>
        <v>9</v>
      </c>
      <c r="S76" s="79">
        <f>R76/(Q76*100)</f>
        <v>1.5</v>
      </c>
      <c r="T76" s="77">
        <f>T77+T78+T79+T81+T80+T82+T83+T84+T85+T86+T87+T88+T89+T90</f>
        <v>0.06</v>
      </c>
      <c r="U76" s="78">
        <f>U77+U78+U79+U80+U81+U82+U83+U84+U85+U86+U87+U88+U89+U90</f>
        <v>9</v>
      </c>
      <c r="V76" s="79">
        <f>U76/(T76*100)</f>
        <v>1.5</v>
      </c>
      <c r="W76" s="77">
        <f>W77+W78+W79+W81+W80+W82+W83+W84+W85+W86+W87+W88+W89+W90</f>
        <v>98.62</v>
      </c>
      <c r="X76" s="78">
        <f>X77+X78+X79+X80+X81+X82+X83+X84+X85+X86+X87+X88+X89+X90</f>
        <v>54060</v>
      </c>
      <c r="Y76" s="79">
        <f>X76/(W76*100)</f>
        <v>5.4816467248022711</v>
      </c>
    </row>
    <row r="77" spans="1:25" s="1" customFormat="1" x14ac:dyDescent="0.25">
      <c r="A77" s="14" t="s">
        <v>64</v>
      </c>
      <c r="B77" s="83">
        <v>0.33</v>
      </c>
      <c r="C77" s="84">
        <v>370</v>
      </c>
      <c r="D77" s="85">
        <f t="shared" ref="D77:D79" si="63">C77/(B77*100)</f>
        <v>11.212121212121213</v>
      </c>
      <c r="E77" s="83"/>
      <c r="F77" s="84"/>
      <c r="G77" s="117"/>
      <c r="H77" s="83">
        <v>1.65</v>
      </c>
      <c r="I77" s="84">
        <v>1702</v>
      </c>
      <c r="J77" s="85">
        <f t="shared" ref="J77:J79" si="64">I77/(H77*100)</f>
        <v>10.315151515151515</v>
      </c>
      <c r="K77" s="83">
        <f t="shared" si="58"/>
        <v>1.65</v>
      </c>
      <c r="L77" s="84">
        <f t="shared" si="35"/>
        <v>1702</v>
      </c>
      <c r="M77" s="91">
        <f t="shared" si="59"/>
        <v>10.315151515151515</v>
      </c>
      <c r="N77" s="83"/>
      <c r="O77" s="84"/>
      <c r="P77" s="85"/>
      <c r="Q77" s="83"/>
      <c r="R77" s="84"/>
      <c r="S77" s="92"/>
      <c r="T77" s="127"/>
      <c r="U77" s="128"/>
      <c r="V77" s="129"/>
      <c r="W77" s="94">
        <f t="shared" ref="W76:W108" si="65">T77+K77+B77</f>
        <v>1.98</v>
      </c>
      <c r="X77" s="84">
        <f t="shared" si="61"/>
        <v>2072</v>
      </c>
      <c r="Y77" s="85">
        <f t="shared" si="62"/>
        <v>10.464646464646465</v>
      </c>
    </row>
    <row r="78" spans="1:25" s="1" customFormat="1" x14ac:dyDescent="0.25">
      <c r="A78" s="14" t="s">
        <v>98</v>
      </c>
      <c r="B78" s="83">
        <v>0.59</v>
      </c>
      <c r="C78" s="84">
        <v>190</v>
      </c>
      <c r="D78" s="85">
        <f t="shared" si="63"/>
        <v>3.2203389830508473</v>
      </c>
      <c r="E78" s="83">
        <v>3.87</v>
      </c>
      <c r="F78" s="84">
        <v>2928</v>
      </c>
      <c r="G78" s="117">
        <f>F78/(E78*100)</f>
        <v>7.5658914728682172</v>
      </c>
      <c r="H78" s="83">
        <v>0.36</v>
      </c>
      <c r="I78" s="84">
        <v>73</v>
      </c>
      <c r="J78" s="85">
        <f t="shared" si="64"/>
        <v>2.0277777777777777</v>
      </c>
      <c r="K78" s="83">
        <f t="shared" si="58"/>
        <v>4.2300000000000004</v>
      </c>
      <c r="L78" s="84">
        <f t="shared" si="35"/>
        <v>3001</v>
      </c>
      <c r="M78" s="91">
        <f t="shared" si="59"/>
        <v>7.0945626477541364</v>
      </c>
      <c r="N78" s="83"/>
      <c r="O78" s="84"/>
      <c r="P78" s="85"/>
      <c r="Q78" s="83"/>
      <c r="R78" s="84"/>
      <c r="S78" s="92"/>
      <c r="T78" s="127"/>
      <c r="U78" s="128"/>
      <c r="V78" s="129"/>
      <c r="W78" s="94">
        <f t="shared" si="65"/>
        <v>4.82</v>
      </c>
      <c r="X78" s="84">
        <f t="shared" si="61"/>
        <v>3191</v>
      </c>
      <c r="Y78" s="85">
        <f t="shared" si="62"/>
        <v>6.6203319502074685</v>
      </c>
    </row>
    <row r="79" spans="1:25" x14ac:dyDescent="0.25">
      <c r="A79" s="9" t="s">
        <v>52</v>
      </c>
      <c r="B79" s="83">
        <v>0.36</v>
      </c>
      <c r="C79" s="84">
        <v>744</v>
      </c>
      <c r="D79" s="85">
        <f t="shared" si="63"/>
        <v>20.666666666666668</v>
      </c>
      <c r="E79" s="83"/>
      <c r="F79" s="84"/>
      <c r="G79" s="117"/>
      <c r="H79" s="83">
        <v>1.0900000000000001</v>
      </c>
      <c r="I79" s="84">
        <v>1255</v>
      </c>
      <c r="J79" s="85">
        <f t="shared" si="64"/>
        <v>11.513761467889907</v>
      </c>
      <c r="K79" s="83">
        <f t="shared" si="58"/>
        <v>1.0900000000000001</v>
      </c>
      <c r="L79" s="84">
        <f t="shared" si="35"/>
        <v>1255</v>
      </c>
      <c r="M79" s="91">
        <f t="shared" si="59"/>
        <v>11.513761467889907</v>
      </c>
      <c r="N79" s="83"/>
      <c r="O79" s="84"/>
      <c r="P79" s="85"/>
      <c r="Q79" s="83">
        <v>0.06</v>
      </c>
      <c r="R79" s="84">
        <v>9</v>
      </c>
      <c r="S79" s="92">
        <f>R79/(Q79*100)</f>
        <v>1.5</v>
      </c>
      <c r="T79" s="93">
        <f>Q79+N79</f>
        <v>0.06</v>
      </c>
      <c r="U79" s="84">
        <f>R79+O79</f>
        <v>9</v>
      </c>
      <c r="V79" s="85">
        <f>U79/(T79*100)</f>
        <v>1.5</v>
      </c>
      <c r="W79" s="94">
        <f t="shared" si="65"/>
        <v>1.5100000000000002</v>
      </c>
      <c r="X79" s="84">
        <f t="shared" si="61"/>
        <v>2008</v>
      </c>
      <c r="Y79" s="85">
        <f t="shared" si="62"/>
        <v>13.298013245033109</v>
      </c>
    </row>
    <row r="80" spans="1:25" s="1" customFormat="1" x14ac:dyDescent="0.25">
      <c r="A80" s="9" t="s">
        <v>91</v>
      </c>
      <c r="B80" s="83"/>
      <c r="C80" s="84"/>
      <c r="D80" s="85"/>
      <c r="E80" s="83">
        <v>0.41</v>
      </c>
      <c r="F80" s="84">
        <v>398</v>
      </c>
      <c r="G80" s="117">
        <f t="shared" ref="G80:G81" si="66">F80/(E80*100)</f>
        <v>9.7073170731707314</v>
      </c>
      <c r="H80" s="83">
        <v>2.81</v>
      </c>
      <c r="I80" s="84">
        <v>3130</v>
      </c>
      <c r="J80" s="85">
        <f>I80/(H80*100)</f>
        <v>11.138790035587188</v>
      </c>
      <c r="K80" s="83">
        <f t="shared" si="58"/>
        <v>3.22</v>
      </c>
      <c r="L80" s="84">
        <f t="shared" si="35"/>
        <v>3528</v>
      </c>
      <c r="M80" s="91">
        <f t="shared" si="59"/>
        <v>10.956521739130435</v>
      </c>
      <c r="N80" s="83"/>
      <c r="O80" s="84"/>
      <c r="P80" s="85"/>
      <c r="Q80" s="83"/>
      <c r="R80" s="84"/>
      <c r="S80" s="92"/>
      <c r="T80" s="107"/>
      <c r="U80" s="104"/>
      <c r="V80" s="108"/>
      <c r="W80" s="94">
        <f t="shared" si="65"/>
        <v>3.22</v>
      </c>
      <c r="X80" s="84">
        <f t="shared" si="61"/>
        <v>3528</v>
      </c>
      <c r="Y80" s="85">
        <f t="shared" si="62"/>
        <v>10.956521739130435</v>
      </c>
    </row>
    <row r="81" spans="1:25" s="1" customFormat="1" x14ac:dyDescent="0.25">
      <c r="A81" s="9" t="s">
        <v>104</v>
      </c>
      <c r="B81" s="83"/>
      <c r="C81" s="84"/>
      <c r="D81" s="85"/>
      <c r="E81" s="83">
        <v>0.02</v>
      </c>
      <c r="F81" s="84">
        <v>69</v>
      </c>
      <c r="G81" s="117">
        <f t="shared" si="66"/>
        <v>34.5</v>
      </c>
      <c r="H81" s="83"/>
      <c r="I81" s="84"/>
      <c r="J81" s="85"/>
      <c r="K81" s="83">
        <f t="shared" si="58"/>
        <v>0.02</v>
      </c>
      <c r="L81" s="84">
        <f t="shared" si="35"/>
        <v>69</v>
      </c>
      <c r="M81" s="91">
        <f t="shared" si="59"/>
        <v>34.5</v>
      </c>
      <c r="N81" s="83"/>
      <c r="O81" s="84"/>
      <c r="P81" s="85"/>
      <c r="Q81" s="83"/>
      <c r="R81" s="84"/>
      <c r="S81" s="92"/>
      <c r="T81" s="107"/>
      <c r="U81" s="104"/>
      <c r="V81" s="108"/>
      <c r="W81" s="94">
        <f t="shared" si="65"/>
        <v>0.02</v>
      </c>
      <c r="X81" s="84">
        <f t="shared" si="61"/>
        <v>69</v>
      </c>
      <c r="Y81" s="85">
        <f t="shared" si="62"/>
        <v>34.5</v>
      </c>
    </row>
    <row r="82" spans="1:25" s="1" customFormat="1" x14ac:dyDescent="0.25">
      <c r="A82" s="9" t="s">
        <v>112</v>
      </c>
      <c r="B82" s="83"/>
      <c r="C82" s="84"/>
      <c r="D82" s="85"/>
      <c r="E82" s="83"/>
      <c r="F82" s="84"/>
      <c r="G82" s="117"/>
      <c r="H82" s="83">
        <v>1.17</v>
      </c>
      <c r="I82" s="84">
        <v>1113</v>
      </c>
      <c r="J82" s="85">
        <f t="shared" ref="J82" si="67">I82/(H82*100)</f>
        <v>9.5128205128205128</v>
      </c>
      <c r="K82" s="83">
        <f t="shared" si="58"/>
        <v>1.17</v>
      </c>
      <c r="L82" s="84">
        <f t="shared" si="35"/>
        <v>1113</v>
      </c>
      <c r="M82" s="91">
        <f t="shared" si="59"/>
        <v>9.5128205128205128</v>
      </c>
      <c r="N82" s="83"/>
      <c r="O82" s="84"/>
      <c r="P82" s="85"/>
      <c r="Q82" s="83"/>
      <c r="R82" s="84"/>
      <c r="S82" s="92"/>
      <c r="T82" s="107"/>
      <c r="U82" s="104"/>
      <c r="V82" s="108"/>
      <c r="W82" s="94">
        <f t="shared" si="65"/>
        <v>1.17</v>
      </c>
      <c r="X82" s="84">
        <f t="shared" si="61"/>
        <v>1113</v>
      </c>
      <c r="Y82" s="85">
        <f t="shared" si="62"/>
        <v>9.5128205128205128</v>
      </c>
    </row>
    <row r="83" spans="1:25" s="1" customFormat="1" x14ac:dyDescent="0.25">
      <c r="A83" s="9" t="s">
        <v>100</v>
      </c>
      <c r="B83" s="83">
        <v>0.27</v>
      </c>
      <c r="C83" s="84">
        <v>230</v>
      </c>
      <c r="D83" s="85">
        <f>C83/(B83*100)</f>
        <v>8.518518518518519</v>
      </c>
      <c r="E83" s="83"/>
      <c r="F83" s="84"/>
      <c r="G83" s="117"/>
      <c r="H83" s="83">
        <v>3.03</v>
      </c>
      <c r="I83" s="84">
        <v>1971</v>
      </c>
      <c r="J83" s="85">
        <f>I83/(H83*100)</f>
        <v>6.5049504950495045</v>
      </c>
      <c r="K83" s="83">
        <f t="shared" si="58"/>
        <v>3.03</v>
      </c>
      <c r="L83" s="84">
        <f t="shared" si="35"/>
        <v>1971</v>
      </c>
      <c r="M83" s="91">
        <f t="shared" si="59"/>
        <v>6.5049504950495045</v>
      </c>
      <c r="N83" s="83"/>
      <c r="O83" s="84"/>
      <c r="P83" s="85"/>
      <c r="Q83" s="83"/>
      <c r="R83" s="84"/>
      <c r="S83" s="92"/>
      <c r="T83" s="107"/>
      <c r="U83" s="104"/>
      <c r="V83" s="108"/>
      <c r="W83" s="94">
        <f t="shared" si="65"/>
        <v>3.3</v>
      </c>
      <c r="X83" s="84">
        <f t="shared" si="61"/>
        <v>2201</v>
      </c>
      <c r="Y83" s="85">
        <f t="shared" si="62"/>
        <v>6.6696969696969699</v>
      </c>
    </row>
    <row r="84" spans="1:25" s="1" customFormat="1" x14ac:dyDescent="0.25">
      <c r="A84" s="9" t="s">
        <v>65</v>
      </c>
      <c r="B84" s="83"/>
      <c r="C84" s="84"/>
      <c r="D84" s="85"/>
      <c r="E84" s="83"/>
      <c r="F84" s="84"/>
      <c r="G84" s="117"/>
      <c r="H84" s="83"/>
      <c r="I84" s="84"/>
      <c r="J84" s="85"/>
      <c r="K84" s="83">
        <f t="shared" si="58"/>
        <v>0</v>
      </c>
      <c r="L84" s="84">
        <f t="shared" si="35"/>
        <v>0</v>
      </c>
      <c r="M84" s="91"/>
      <c r="N84" s="83"/>
      <c r="O84" s="84"/>
      <c r="P84" s="85"/>
      <c r="Q84" s="83"/>
      <c r="R84" s="84"/>
      <c r="S84" s="92"/>
      <c r="T84" s="107"/>
      <c r="U84" s="104"/>
      <c r="V84" s="108"/>
      <c r="W84" s="94">
        <f t="shared" si="65"/>
        <v>0</v>
      </c>
      <c r="X84" s="84">
        <f t="shared" si="61"/>
        <v>0</v>
      </c>
      <c r="Y84" s="85"/>
    </row>
    <row r="85" spans="1:25" s="1" customFormat="1" x14ac:dyDescent="0.25">
      <c r="A85" s="9" t="s">
        <v>115</v>
      </c>
      <c r="B85" s="83"/>
      <c r="C85" s="84"/>
      <c r="D85" s="85"/>
      <c r="E85" s="83"/>
      <c r="F85" s="84"/>
      <c r="G85" s="117"/>
      <c r="H85" s="83">
        <v>1.17</v>
      </c>
      <c r="I85" s="84">
        <v>1265</v>
      </c>
      <c r="J85" s="85">
        <f t="shared" ref="J85:J88" si="68">I85/(H85*100)</f>
        <v>10.811965811965813</v>
      </c>
      <c r="K85" s="83">
        <f t="shared" si="58"/>
        <v>1.17</v>
      </c>
      <c r="L85" s="84">
        <f t="shared" si="35"/>
        <v>1265</v>
      </c>
      <c r="M85" s="91">
        <f t="shared" si="59"/>
        <v>10.811965811965813</v>
      </c>
      <c r="N85" s="83"/>
      <c r="O85" s="84"/>
      <c r="P85" s="85"/>
      <c r="Q85" s="83"/>
      <c r="R85" s="84"/>
      <c r="S85" s="92"/>
      <c r="T85" s="107"/>
      <c r="U85" s="104"/>
      <c r="V85" s="108"/>
      <c r="W85" s="94">
        <f t="shared" si="65"/>
        <v>1.17</v>
      </c>
      <c r="X85" s="84">
        <f t="shared" si="61"/>
        <v>1265</v>
      </c>
      <c r="Y85" s="85">
        <f t="shared" si="62"/>
        <v>10.811965811965813</v>
      </c>
    </row>
    <row r="86" spans="1:25" s="1" customFormat="1" x14ac:dyDescent="0.25">
      <c r="A86" s="9" t="s">
        <v>114</v>
      </c>
      <c r="B86" s="83"/>
      <c r="C86" s="84"/>
      <c r="D86" s="85"/>
      <c r="E86" s="83"/>
      <c r="F86" s="84"/>
      <c r="G86" s="117"/>
      <c r="H86" s="83">
        <v>1.17</v>
      </c>
      <c r="I86" s="84">
        <v>1265</v>
      </c>
      <c r="J86" s="85">
        <f t="shared" si="68"/>
        <v>10.811965811965813</v>
      </c>
      <c r="K86" s="83">
        <f t="shared" si="58"/>
        <v>1.17</v>
      </c>
      <c r="L86" s="84">
        <f t="shared" si="35"/>
        <v>1265</v>
      </c>
      <c r="M86" s="91">
        <f t="shared" si="59"/>
        <v>10.811965811965813</v>
      </c>
      <c r="N86" s="83"/>
      <c r="O86" s="84"/>
      <c r="P86" s="85"/>
      <c r="Q86" s="83"/>
      <c r="R86" s="84"/>
      <c r="S86" s="92"/>
      <c r="T86" s="107"/>
      <c r="U86" s="104"/>
      <c r="V86" s="108"/>
      <c r="W86" s="94">
        <f t="shared" si="65"/>
        <v>1.17</v>
      </c>
      <c r="X86" s="84">
        <f t="shared" si="61"/>
        <v>1265</v>
      </c>
      <c r="Y86" s="85">
        <f t="shared" si="62"/>
        <v>10.811965811965813</v>
      </c>
    </row>
    <row r="87" spans="1:25" s="1" customFormat="1" x14ac:dyDescent="0.25">
      <c r="A87" s="9" t="s">
        <v>70</v>
      </c>
      <c r="B87" s="83"/>
      <c r="C87" s="84"/>
      <c r="D87" s="85"/>
      <c r="E87" s="83"/>
      <c r="F87" s="84"/>
      <c r="G87" s="117"/>
      <c r="H87" s="83">
        <v>1.17</v>
      </c>
      <c r="I87" s="84">
        <v>1265</v>
      </c>
      <c r="J87" s="85">
        <f t="shared" si="68"/>
        <v>10.811965811965813</v>
      </c>
      <c r="K87" s="83">
        <f t="shared" si="58"/>
        <v>1.17</v>
      </c>
      <c r="L87" s="84">
        <f t="shared" si="35"/>
        <v>1265</v>
      </c>
      <c r="M87" s="91">
        <f t="shared" si="59"/>
        <v>10.811965811965813</v>
      </c>
      <c r="N87" s="83"/>
      <c r="O87" s="84"/>
      <c r="P87" s="85"/>
      <c r="Q87" s="83"/>
      <c r="R87" s="84"/>
      <c r="S87" s="92"/>
      <c r="T87" s="107"/>
      <c r="U87" s="104"/>
      <c r="V87" s="108"/>
      <c r="W87" s="94">
        <f t="shared" si="65"/>
        <v>1.17</v>
      </c>
      <c r="X87" s="84">
        <f t="shared" si="61"/>
        <v>1265</v>
      </c>
      <c r="Y87" s="85">
        <f t="shared" si="62"/>
        <v>10.811965811965813</v>
      </c>
    </row>
    <row r="88" spans="1:25" s="1" customFormat="1" x14ac:dyDescent="0.25">
      <c r="A88" s="9" t="s">
        <v>74</v>
      </c>
      <c r="B88" s="83">
        <v>75.599999999999994</v>
      </c>
      <c r="C88" s="84">
        <v>32416</v>
      </c>
      <c r="D88" s="85">
        <f>C88/(B88*100)</f>
        <v>4.287830687830688</v>
      </c>
      <c r="E88" s="83"/>
      <c r="F88" s="84"/>
      <c r="G88" s="117"/>
      <c r="H88" s="83">
        <v>1.23</v>
      </c>
      <c r="I88" s="84">
        <v>1137</v>
      </c>
      <c r="J88" s="85">
        <f t="shared" si="68"/>
        <v>9.2439024390243905</v>
      </c>
      <c r="K88" s="83">
        <f t="shared" si="58"/>
        <v>1.23</v>
      </c>
      <c r="L88" s="84">
        <f t="shared" si="35"/>
        <v>1137</v>
      </c>
      <c r="M88" s="91">
        <f t="shared" si="59"/>
        <v>9.2439024390243905</v>
      </c>
      <c r="N88" s="83"/>
      <c r="O88" s="84"/>
      <c r="P88" s="85"/>
      <c r="Q88" s="83"/>
      <c r="R88" s="84"/>
      <c r="S88" s="92"/>
      <c r="T88" s="107"/>
      <c r="U88" s="104"/>
      <c r="V88" s="108"/>
      <c r="W88" s="94">
        <f t="shared" si="65"/>
        <v>76.83</v>
      </c>
      <c r="X88" s="84">
        <f t="shared" si="61"/>
        <v>33553</v>
      </c>
      <c r="Y88" s="85">
        <f t="shared" si="62"/>
        <v>4.3671742808798646</v>
      </c>
    </row>
    <row r="89" spans="1:25" s="1" customFormat="1" x14ac:dyDescent="0.25">
      <c r="A89" s="9" t="s">
        <v>88</v>
      </c>
      <c r="B89" s="103"/>
      <c r="C89" s="104"/>
      <c r="D89" s="108"/>
      <c r="E89" s="103"/>
      <c r="F89" s="104"/>
      <c r="G89" s="130"/>
      <c r="H89" s="83"/>
      <c r="I89" s="84"/>
      <c r="J89" s="85"/>
      <c r="K89" s="83">
        <f t="shared" si="58"/>
        <v>0</v>
      </c>
      <c r="L89" s="84">
        <f t="shared" si="35"/>
        <v>0</v>
      </c>
      <c r="M89" s="91"/>
      <c r="N89" s="83"/>
      <c r="O89" s="84"/>
      <c r="P89" s="85"/>
      <c r="Q89" s="83"/>
      <c r="R89" s="84"/>
      <c r="S89" s="92"/>
      <c r="T89" s="107"/>
      <c r="U89" s="104"/>
      <c r="V89" s="108"/>
      <c r="W89" s="94">
        <f t="shared" si="65"/>
        <v>0</v>
      </c>
      <c r="X89" s="84">
        <f t="shared" si="61"/>
        <v>0</v>
      </c>
      <c r="Y89" s="85"/>
    </row>
    <row r="90" spans="1:25" s="1" customFormat="1" ht="15.75" thickBot="1" x14ac:dyDescent="0.3">
      <c r="A90" s="13" t="s">
        <v>116</v>
      </c>
      <c r="B90" s="97"/>
      <c r="C90" s="98"/>
      <c r="D90" s="99"/>
      <c r="E90" s="97"/>
      <c r="F90" s="98"/>
      <c r="G90" s="119"/>
      <c r="H90" s="97">
        <v>2.2599999999999998</v>
      </c>
      <c r="I90" s="98">
        <v>2530</v>
      </c>
      <c r="J90" s="99"/>
      <c r="K90" s="97">
        <f t="shared" si="58"/>
        <v>2.2599999999999998</v>
      </c>
      <c r="L90" s="98">
        <f t="shared" si="35"/>
        <v>2530</v>
      </c>
      <c r="M90" s="118">
        <f t="shared" si="59"/>
        <v>11.194690265486727</v>
      </c>
      <c r="N90" s="97"/>
      <c r="O90" s="98"/>
      <c r="P90" s="99"/>
      <c r="Q90" s="97"/>
      <c r="R90" s="98"/>
      <c r="S90" s="106"/>
      <c r="T90" s="120"/>
      <c r="U90" s="98"/>
      <c r="V90" s="99"/>
      <c r="W90" s="109">
        <f t="shared" si="65"/>
        <v>2.2599999999999998</v>
      </c>
      <c r="X90" s="98">
        <f t="shared" si="61"/>
        <v>2530</v>
      </c>
      <c r="Y90" s="99">
        <f t="shared" si="62"/>
        <v>11.194690265486727</v>
      </c>
    </row>
    <row r="91" spans="1:25" ht="15.75" thickTop="1" x14ac:dyDescent="0.25">
      <c r="A91" s="7" t="s">
        <v>53</v>
      </c>
      <c r="B91" s="77">
        <f>B92+B93+B94+B95</f>
        <v>4861.9100000000008</v>
      </c>
      <c r="C91" s="78">
        <f>C92+C93+C94+C95</f>
        <v>3331704</v>
      </c>
      <c r="D91" s="79">
        <f>C91/(B91*100)</f>
        <v>6.8526648991857098</v>
      </c>
      <c r="E91" s="77">
        <f>E92+E93+E94+E95</f>
        <v>4435.88</v>
      </c>
      <c r="F91" s="78">
        <f>F92+F93+F94+F95</f>
        <v>2225417</v>
      </c>
      <c r="G91" s="79">
        <f>F91/(E91*100)</f>
        <v>5.0168557309936244</v>
      </c>
      <c r="H91" s="77">
        <f>H92+H93+H94+H95</f>
        <v>3627.28</v>
      </c>
      <c r="I91" s="78">
        <f>I92+I93+I94+I95</f>
        <v>1195864</v>
      </c>
      <c r="J91" s="79">
        <f>I91/(H91*100)</f>
        <v>3.296861560177323</v>
      </c>
      <c r="K91" s="77">
        <f>K92+K93+K94+K95</f>
        <v>8063.1600000000008</v>
      </c>
      <c r="L91" s="78">
        <f>L92+L93+L94+L95</f>
        <v>3421281</v>
      </c>
      <c r="M91" s="79">
        <f>L91/(K91*100)</f>
        <v>4.243101960025597</v>
      </c>
      <c r="N91" s="77">
        <f>N92+N93+N94+N95</f>
        <v>239.68</v>
      </c>
      <c r="O91" s="78">
        <f>O92+O93+O94+O95</f>
        <v>17497</v>
      </c>
      <c r="P91" s="79">
        <f>O91/(N91*100)</f>
        <v>0.73001502002670227</v>
      </c>
      <c r="Q91" s="77">
        <f>Q92+Q93+Q94+Q95</f>
        <v>0</v>
      </c>
      <c r="R91" s="78">
        <f>R92+R93+R94+R95</f>
        <v>0</v>
      </c>
      <c r="S91" s="79"/>
      <c r="T91" s="77">
        <f>T92+T93+T94+T95</f>
        <v>239.68</v>
      </c>
      <c r="U91" s="78">
        <f>U92+U93+U94+U95</f>
        <v>17497</v>
      </c>
      <c r="V91" s="79">
        <f>U91/(T91*100)</f>
        <v>0.73001502002670227</v>
      </c>
      <c r="W91" s="77">
        <f>W92+W93+W94+W95</f>
        <v>13164.75</v>
      </c>
      <c r="X91" s="78">
        <f>X92+X93+X94+X95</f>
        <v>6770482</v>
      </c>
      <c r="Y91" s="79">
        <f>X91/(W91*100)</f>
        <v>5.142886875937636</v>
      </c>
    </row>
    <row r="92" spans="1:25" s="1" customFormat="1" x14ac:dyDescent="0.25">
      <c r="A92" s="12" t="s">
        <v>110</v>
      </c>
      <c r="B92" s="131"/>
      <c r="C92" s="125"/>
      <c r="D92" s="126"/>
      <c r="E92" s="89">
        <v>5.22</v>
      </c>
      <c r="F92" s="89">
        <v>6309</v>
      </c>
      <c r="G92" s="92">
        <f t="shared" ref="G92:G94" si="69">F92/(E92*100)</f>
        <v>12.086206896551724</v>
      </c>
      <c r="H92" s="124"/>
      <c r="I92" s="125"/>
      <c r="J92" s="122"/>
      <c r="K92" s="83">
        <f t="shared" si="58"/>
        <v>5.22</v>
      </c>
      <c r="L92" s="84">
        <f t="shared" si="35"/>
        <v>6309</v>
      </c>
      <c r="M92" s="91">
        <f t="shared" si="59"/>
        <v>12.086206896551724</v>
      </c>
      <c r="N92" s="131"/>
      <c r="O92" s="125"/>
      <c r="P92" s="132"/>
      <c r="Q92" s="124"/>
      <c r="R92" s="125"/>
      <c r="S92" s="132"/>
      <c r="T92" s="80"/>
      <c r="U92" s="81"/>
      <c r="V92" s="82"/>
      <c r="W92" s="94">
        <f t="shared" si="65"/>
        <v>5.22</v>
      </c>
      <c r="X92" s="84">
        <f t="shared" si="61"/>
        <v>6309</v>
      </c>
      <c r="Y92" s="85">
        <f t="shared" si="62"/>
        <v>12.086206896551724</v>
      </c>
    </row>
    <row r="93" spans="1:25" x14ac:dyDescent="0.25">
      <c r="A93" s="8" t="s">
        <v>54</v>
      </c>
      <c r="B93" s="83">
        <v>67.099999999999994</v>
      </c>
      <c r="C93" s="84">
        <v>83414</v>
      </c>
      <c r="D93" s="85">
        <f t="shared" ref="D93:D94" si="70">C93/(B93*100)</f>
        <v>12.43129657228018</v>
      </c>
      <c r="E93" s="89">
        <v>1765.48</v>
      </c>
      <c r="F93" s="89">
        <v>1341277</v>
      </c>
      <c r="G93" s="92">
        <f t="shared" si="69"/>
        <v>7.5972370120307229</v>
      </c>
      <c r="H93" s="89">
        <v>3068.05</v>
      </c>
      <c r="I93" s="89">
        <v>1058427</v>
      </c>
      <c r="J93" s="117">
        <f t="shared" ref="J93:J94" si="71">I93/(H93*100)</f>
        <v>3.4498362151855413</v>
      </c>
      <c r="K93" s="83">
        <f t="shared" si="58"/>
        <v>4833.5300000000007</v>
      </c>
      <c r="L93" s="84">
        <f t="shared" si="35"/>
        <v>2399704</v>
      </c>
      <c r="M93" s="91">
        <f t="shared" si="59"/>
        <v>4.9647028155406083</v>
      </c>
      <c r="N93" s="83"/>
      <c r="O93" s="84"/>
      <c r="P93" s="117"/>
      <c r="Q93" s="93"/>
      <c r="R93" s="84"/>
      <c r="S93" s="117"/>
      <c r="T93" s="93"/>
      <c r="U93" s="84"/>
      <c r="V93" s="85"/>
      <c r="W93" s="94">
        <f t="shared" si="65"/>
        <v>4900.630000000001</v>
      </c>
      <c r="X93" s="84">
        <f t="shared" si="61"/>
        <v>2483118</v>
      </c>
      <c r="Y93" s="85">
        <f t="shared" si="62"/>
        <v>5.066936291864514</v>
      </c>
    </row>
    <row r="94" spans="1:25" x14ac:dyDescent="0.25">
      <c r="A94" s="9" t="s">
        <v>55</v>
      </c>
      <c r="B94" s="83">
        <v>4794.8100000000004</v>
      </c>
      <c r="C94" s="84">
        <v>3248290</v>
      </c>
      <c r="D94" s="85">
        <f t="shared" si="70"/>
        <v>6.7745958651124853</v>
      </c>
      <c r="E94" s="89">
        <v>2665.18</v>
      </c>
      <c r="F94" s="89">
        <v>877831</v>
      </c>
      <c r="G94" s="92">
        <f t="shared" si="69"/>
        <v>3.2937024891376945</v>
      </c>
      <c r="H94" s="89">
        <v>559.23</v>
      </c>
      <c r="I94" s="89">
        <v>137437</v>
      </c>
      <c r="J94" s="117">
        <f t="shared" si="71"/>
        <v>2.4576113584750461</v>
      </c>
      <c r="K94" s="83">
        <f t="shared" si="58"/>
        <v>3224.41</v>
      </c>
      <c r="L94" s="84">
        <f t="shared" si="35"/>
        <v>1015268</v>
      </c>
      <c r="M94" s="91">
        <f t="shared" si="59"/>
        <v>3.1486938695761397</v>
      </c>
      <c r="N94" s="89">
        <v>239.68</v>
      </c>
      <c r="O94" s="89">
        <v>17497</v>
      </c>
      <c r="P94" s="117">
        <f>O94/(N94*100)</f>
        <v>0.73001502002670227</v>
      </c>
      <c r="Q94" s="107"/>
      <c r="R94" s="104"/>
      <c r="S94" s="130"/>
      <c r="T94" s="93">
        <f>Q94+N94</f>
        <v>239.68</v>
      </c>
      <c r="U94" s="84">
        <f>R94+O94</f>
        <v>17497</v>
      </c>
      <c r="V94" s="85">
        <f>U94/(T94*100)</f>
        <v>0.73001502002670227</v>
      </c>
      <c r="W94" s="94">
        <f t="shared" si="65"/>
        <v>8258.9</v>
      </c>
      <c r="X94" s="84">
        <f t="shared" si="61"/>
        <v>4281055</v>
      </c>
      <c r="Y94" s="85">
        <f t="shared" si="62"/>
        <v>5.1835656080107517</v>
      </c>
    </row>
    <row r="95" spans="1:25" s="1" customFormat="1" ht="15.75" thickBot="1" x14ac:dyDescent="0.3">
      <c r="A95" s="13" t="s">
        <v>86</v>
      </c>
      <c r="B95" s="97"/>
      <c r="C95" s="98"/>
      <c r="D95" s="99"/>
      <c r="E95" s="97"/>
      <c r="F95" s="98"/>
      <c r="G95" s="106"/>
      <c r="H95" s="120"/>
      <c r="I95" s="98"/>
      <c r="J95" s="119"/>
      <c r="K95" s="97">
        <f t="shared" si="58"/>
        <v>0</v>
      </c>
      <c r="L95" s="98">
        <f t="shared" ref="L95:L108" si="72">I95+F95</f>
        <v>0</v>
      </c>
      <c r="M95" s="118"/>
      <c r="N95" s="97"/>
      <c r="O95" s="98"/>
      <c r="P95" s="119"/>
      <c r="Q95" s="120"/>
      <c r="R95" s="98"/>
      <c r="S95" s="119"/>
      <c r="T95" s="120"/>
      <c r="U95" s="98"/>
      <c r="V95" s="99"/>
      <c r="W95" s="123">
        <f t="shared" si="65"/>
        <v>0</v>
      </c>
      <c r="X95" s="104">
        <f t="shared" si="61"/>
        <v>0</v>
      </c>
      <c r="Y95" s="108"/>
    </row>
    <row r="96" spans="1:25" ht="15.75" thickTop="1" x14ac:dyDescent="0.25">
      <c r="A96" s="11" t="s">
        <v>56</v>
      </c>
      <c r="B96" s="131">
        <f>B97+B98+B99+B100+B101+B102</f>
        <v>17.39</v>
      </c>
      <c r="C96" s="125">
        <f>C97+C98+C99+C100+C101+C102</f>
        <v>9366</v>
      </c>
      <c r="D96" s="79">
        <f>C96/(B96*100)</f>
        <v>5.3858539390454281</v>
      </c>
      <c r="E96" s="131">
        <f>E97+E98+E99+E100+E101+E102</f>
        <v>102.25</v>
      </c>
      <c r="F96" s="125">
        <f>F97+F98+F99+F100+F101+F102</f>
        <v>49951</v>
      </c>
      <c r="G96" s="79">
        <f>F96/(E96*100)</f>
        <v>4.8851833740831294</v>
      </c>
      <c r="H96" s="131">
        <f>H97+H98+H99+H100+H101+H102</f>
        <v>90.27000000000001</v>
      </c>
      <c r="I96" s="125">
        <f>I97+I98+I99+I100+I101+I102</f>
        <v>39298</v>
      </c>
      <c r="J96" s="79">
        <f>I96/(H96*100)</f>
        <v>4.3533842915697347</v>
      </c>
      <c r="K96" s="131">
        <f>K97+K98+K99+K100+K101+K102</f>
        <v>192.51999999999998</v>
      </c>
      <c r="L96" s="125">
        <f>L97+L98+L99+L100+L101+L102</f>
        <v>89249</v>
      </c>
      <c r="M96" s="79">
        <f>L96/(K96*100)</f>
        <v>4.63583004363183</v>
      </c>
      <c r="N96" s="131">
        <f>N97+N98+N99+N100+N101+N102</f>
        <v>0</v>
      </c>
      <c r="O96" s="125">
        <f>O97+O98+O99+O100+O101+O102</f>
        <v>0</v>
      </c>
      <c r="P96" s="79"/>
      <c r="Q96" s="131">
        <f>Q97+Q98+Q99+Q100+Q101+Q102</f>
        <v>0</v>
      </c>
      <c r="R96" s="125">
        <f>R97+R98+R99+R100+R101+R102</f>
        <v>0</v>
      </c>
      <c r="S96" s="79"/>
      <c r="T96" s="131">
        <f>T97+T98+T99+T100+T101+T102</f>
        <v>0</v>
      </c>
      <c r="U96" s="125">
        <f>U97+U98+U99+U100+U101+U102</f>
        <v>0</v>
      </c>
      <c r="V96" s="79"/>
      <c r="W96" s="77">
        <f>W97+W98+W99+W100+W101+W102</f>
        <v>209.91</v>
      </c>
      <c r="X96" s="78">
        <f>X97+X98+X99+X100+X101+X102</f>
        <v>98615</v>
      </c>
      <c r="Y96" s="79">
        <f>X96/(W96*100)</f>
        <v>4.6979657948644657</v>
      </c>
    </row>
    <row r="97" spans="1:25" x14ac:dyDescent="0.25">
      <c r="A97" s="8" t="s">
        <v>57</v>
      </c>
      <c r="B97" s="83"/>
      <c r="C97" s="84"/>
      <c r="D97" s="85"/>
      <c r="E97" s="89">
        <v>4.8</v>
      </c>
      <c r="F97" s="89">
        <v>4284</v>
      </c>
      <c r="G97" s="117">
        <f t="shared" ref="G97:G98" si="73">F97/(E97*100)</f>
        <v>8.9250000000000007</v>
      </c>
      <c r="H97" s="83">
        <v>1.17</v>
      </c>
      <c r="I97" s="84">
        <v>1265</v>
      </c>
      <c r="J97" s="85">
        <f t="shared" ref="J97:J102" si="74">I97/(H97*100)</f>
        <v>10.811965811965813</v>
      </c>
      <c r="K97" s="90">
        <f t="shared" si="58"/>
        <v>5.97</v>
      </c>
      <c r="L97" s="84">
        <f t="shared" si="72"/>
        <v>5549</v>
      </c>
      <c r="M97" s="91">
        <f t="shared" si="59"/>
        <v>9.2948073701842553</v>
      </c>
      <c r="N97" s="83"/>
      <c r="O97" s="84"/>
      <c r="P97" s="117"/>
      <c r="Q97" s="93"/>
      <c r="R97" s="84"/>
      <c r="S97" s="117"/>
      <c r="T97" s="93"/>
      <c r="U97" s="84"/>
      <c r="V97" s="85"/>
      <c r="W97" s="94">
        <f t="shared" si="65"/>
        <v>5.97</v>
      </c>
      <c r="X97" s="84">
        <f t="shared" si="61"/>
        <v>5549</v>
      </c>
      <c r="Y97" s="85">
        <f t="shared" si="62"/>
        <v>9.2948073701842553</v>
      </c>
    </row>
    <row r="98" spans="1:25" x14ac:dyDescent="0.25">
      <c r="A98" s="8" t="s">
        <v>58</v>
      </c>
      <c r="B98" s="83">
        <v>17.39</v>
      </c>
      <c r="C98" s="89">
        <v>9366</v>
      </c>
      <c r="D98" s="85">
        <f>C98/(B98*100)</f>
        <v>5.3858539390454281</v>
      </c>
      <c r="E98" s="89">
        <v>93.29</v>
      </c>
      <c r="F98" s="89">
        <v>41123</v>
      </c>
      <c r="G98" s="117">
        <f t="shared" si="73"/>
        <v>4.4080823239361129</v>
      </c>
      <c r="H98" s="83">
        <v>84.42</v>
      </c>
      <c r="I98" s="84">
        <v>33358</v>
      </c>
      <c r="J98" s="85">
        <f t="shared" si="74"/>
        <v>3.9514333096422649</v>
      </c>
      <c r="K98" s="90">
        <f t="shared" si="58"/>
        <v>177.71</v>
      </c>
      <c r="L98" s="84">
        <f t="shared" si="72"/>
        <v>74481</v>
      </c>
      <c r="M98" s="91">
        <f t="shared" si="59"/>
        <v>4.1911541275111137</v>
      </c>
      <c r="N98" s="83"/>
      <c r="O98" s="84"/>
      <c r="P98" s="117"/>
      <c r="Q98" s="93"/>
      <c r="R98" s="84"/>
      <c r="S98" s="117"/>
      <c r="T98" s="93"/>
      <c r="U98" s="84"/>
      <c r="V98" s="85"/>
      <c r="W98" s="94">
        <f t="shared" si="65"/>
        <v>195.10000000000002</v>
      </c>
      <c r="X98" s="84">
        <f t="shared" si="61"/>
        <v>83847</v>
      </c>
      <c r="Y98" s="85">
        <f t="shared" si="62"/>
        <v>4.2976422347514092</v>
      </c>
    </row>
    <row r="99" spans="1:25" x14ac:dyDescent="0.25">
      <c r="A99" s="8" t="s">
        <v>59</v>
      </c>
      <c r="B99" s="83"/>
      <c r="C99" s="84"/>
      <c r="D99" s="85"/>
      <c r="E99" s="83"/>
      <c r="F99" s="84"/>
      <c r="G99" s="117"/>
      <c r="H99" s="83">
        <v>1.17</v>
      </c>
      <c r="I99" s="84">
        <v>1144</v>
      </c>
      <c r="J99" s="85">
        <f t="shared" si="74"/>
        <v>9.7777777777777786</v>
      </c>
      <c r="K99" s="90">
        <f t="shared" si="58"/>
        <v>1.17</v>
      </c>
      <c r="L99" s="84">
        <f t="shared" si="72"/>
        <v>1144</v>
      </c>
      <c r="M99" s="91">
        <f t="shared" si="59"/>
        <v>9.7777777777777786</v>
      </c>
      <c r="N99" s="83"/>
      <c r="O99" s="84"/>
      <c r="P99" s="117"/>
      <c r="Q99" s="93"/>
      <c r="R99" s="84"/>
      <c r="S99" s="117"/>
      <c r="T99" s="93"/>
      <c r="U99" s="84"/>
      <c r="V99" s="85"/>
      <c r="W99" s="94">
        <f t="shared" si="65"/>
        <v>1.17</v>
      </c>
      <c r="X99" s="84">
        <f t="shared" si="61"/>
        <v>1144</v>
      </c>
      <c r="Y99" s="85">
        <f t="shared" si="62"/>
        <v>9.7777777777777786</v>
      </c>
    </row>
    <row r="100" spans="1:25" s="1" customFormat="1" x14ac:dyDescent="0.25">
      <c r="A100" s="9" t="s">
        <v>111</v>
      </c>
      <c r="B100" s="103"/>
      <c r="C100" s="104"/>
      <c r="D100" s="108"/>
      <c r="E100" s="83"/>
      <c r="F100" s="84"/>
      <c r="G100" s="117"/>
      <c r="H100" s="83">
        <v>1.17</v>
      </c>
      <c r="I100" s="84">
        <v>1133</v>
      </c>
      <c r="J100" s="85">
        <f t="shared" si="74"/>
        <v>9.6837606837606831</v>
      </c>
      <c r="K100" s="90">
        <f t="shared" si="58"/>
        <v>1.17</v>
      </c>
      <c r="L100" s="84">
        <f t="shared" si="72"/>
        <v>1133</v>
      </c>
      <c r="M100" s="91">
        <f t="shared" si="59"/>
        <v>9.6837606837606831</v>
      </c>
      <c r="N100" s="83"/>
      <c r="O100" s="84"/>
      <c r="P100" s="117"/>
      <c r="Q100" s="93"/>
      <c r="R100" s="84"/>
      <c r="S100" s="117"/>
      <c r="T100" s="93"/>
      <c r="U100" s="84"/>
      <c r="V100" s="85"/>
      <c r="W100" s="94">
        <f t="shared" si="65"/>
        <v>1.17</v>
      </c>
      <c r="X100" s="84">
        <f t="shared" si="61"/>
        <v>1133</v>
      </c>
      <c r="Y100" s="85">
        <f t="shared" si="62"/>
        <v>9.6837606837606831</v>
      </c>
    </row>
    <row r="101" spans="1:25" s="1" customFormat="1" x14ac:dyDescent="0.25">
      <c r="A101" s="9" t="s">
        <v>82</v>
      </c>
      <c r="B101" s="103"/>
      <c r="C101" s="104"/>
      <c r="D101" s="108"/>
      <c r="E101" s="83"/>
      <c r="F101" s="84"/>
      <c r="G101" s="117"/>
      <c r="H101" s="83">
        <v>1.17</v>
      </c>
      <c r="I101" s="84">
        <v>1265</v>
      </c>
      <c r="J101" s="85">
        <f t="shared" si="74"/>
        <v>10.811965811965813</v>
      </c>
      <c r="K101" s="90">
        <f t="shared" si="58"/>
        <v>1.17</v>
      </c>
      <c r="L101" s="84">
        <f t="shared" si="72"/>
        <v>1265</v>
      </c>
      <c r="M101" s="91">
        <f t="shared" si="59"/>
        <v>10.811965811965813</v>
      </c>
      <c r="N101" s="83"/>
      <c r="O101" s="84"/>
      <c r="P101" s="117"/>
      <c r="Q101" s="93"/>
      <c r="R101" s="84"/>
      <c r="S101" s="117"/>
      <c r="T101" s="93"/>
      <c r="U101" s="84"/>
      <c r="V101" s="85"/>
      <c r="W101" s="94">
        <f t="shared" si="65"/>
        <v>1.17</v>
      </c>
      <c r="X101" s="84">
        <f t="shared" si="61"/>
        <v>1265</v>
      </c>
      <c r="Y101" s="85">
        <f t="shared" si="62"/>
        <v>10.811965811965813</v>
      </c>
    </row>
    <row r="102" spans="1:25" s="1" customFormat="1" ht="15.75" thickBot="1" x14ac:dyDescent="0.3">
      <c r="A102" s="9" t="s">
        <v>85</v>
      </c>
      <c r="B102" s="103"/>
      <c r="C102" s="104"/>
      <c r="D102" s="108"/>
      <c r="E102" s="89">
        <v>4.16</v>
      </c>
      <c r="F102" s="89">
        <v>4544</v>
      </c>
      <c r="G102" s="117">
        <f>F102/(E102*100)</f>
        <v>10.923076923076923</v>
      </c>
      <c r="H102" s="97">
        <v>1.17</v>
      </c>
      <c r="I102" s="98">
        <v>1133</v>
      </c>
      <c r="J102" s="99">
        <f t="shared" si="74"/>
        <v>9.6837606837606831</v>
      </c>
      <c r="K102" s="103">
        <f t="shared" si="58"/>
        <v>5.33</v>
      </c>
      <c r="L102" s="104">
        <f t="shared" si="72"/>
        <v>5677</v>
      </c>
      <c r="M102" s="105">
        <f t="shared" si="59"/>
        <v>10.651031894934334</v>
      </c>
      <c r="N102" s="103"/>
      <c r="O102" s="104"/>
      <c r="P102" s="130"/>
      <c r="Q102" s="107"/>
      <c r="R102" s="104"/>
      <c r="S102" s="130"/>
      <c r="T102" s="107"/>
      <c r="U102" s="104"/>
      <c r="V102" s="108"/>
      <c r="W102" s="109">
        <f t="shared" si="65"/>
        <v>5.33</v>
      </c>
      <c r="X102" s="98">
        <f t="shared" si="61"/>
        <v>5677</v>
      </c>
      <c r="Y102" s="99">
        <f t="shared" si="62"/>
        <v>10.651031894934334</v>
      </c>
    </row>
    <row r="103" spans="1:25" ht="15.75" thickTop="1" x14ac:dyDescent="0.25">
      <c r="A103" s="7" t="s">
        <v>60</v>
      </c>
      <c r="B103" s="77">
        <f>B104+B105+B106+B107+B108</f>
        <v>1.24</v>
      </c>
      <c r="C103" s="78">
        <f>C104+C105+C106+C107+C108</f>
        <v>954</v>
      </c>
      <c r="D103" s="79">
        <f>C103/(B103*100)</f>
        <v>7.693548387096774</v>
      </c>
      <c r="E103" s="77">
        <f>E104+E105+E106+E107+E108</f>
        <v>39.86</v>
      </c>
      <c r="F103" s="78">
        <f>F104+F105+F106+F107+F108</f>
        <v>36832</v>
      </c>
      <c r="G103" s="79">
        <f>F103/(E103*100)</f>
        <v>9.2403411941796278</v>
      </c>
      <c r="H103" s="77">
        <f>H104+H105+H106+H107+H108</f>
        <v>41.66</v>
      </c>
      <c r="I103" s="78">
        <f>I104+I105+I106+I107+I108</f>
        <v>15053</v>
      </c>
      <c r="J103" s="79">
        <f>I103/(H103*100)</f>
        <v>3.6132981277004319</v>
      </c>
      <c r="K103" s="77">
        <f>K104+K105+K106+K107+K108</f>
        <v>81.52</v>
      </c>
      <c r="L103" s="78">
        <f>L104+L105+L106+L107+L108</f>
        <v>51885</v>
      </c>
      <c r="M103" s="79">
        <f>L103/(K103*100)</f>
        <v>6.3646957801766435</v>
      </c>
      <c r="N103" s="77">
        <f>N104+N105+N106+N107+N108</f>
        <v>0</v>
      </c>
      <c r="O103" s="78">
        <f>O104+O105+O106+O107+O108</f>
        <v>0</v>
      </c>
      <c r="P103" s="79"/>
      <c r="Q103" s="77">
        <f>Q104+Q105+Q106+Q107+Q108</f>
        <v>0</v>
      </c>
      <c r="R103" s="78">
        <f>R104+R105+R106+R107+R108</f>
        <v>0</v>
      </c>
      <c r="S103" s="79"/>
      <c r="T103" s="77">
        <f>T104+T105+T106+T107+T108</f>
        <v>0</v>
      </c>
      <c r="U103" s="78">
        <f>U104+U105+U106+U107+U108</f>
        <v>0</v>
      </c>
      <c r="V103" s="79"/>
      <c r="W103" s="77">
        <f>W104+W105+W106+W107+W108</f>
        <v>82.759999999999991</v>
      </c>
      <c r="X103" s="78">
        <f>X104+X105+X106+X107+X108</f>
        <v>52839</v>
      </c>
      <c r="Y103" s="79">
        <f>X103/(W103*100)</f>
        <v>6.3846060898985018</v>
      </c>
    </row>
    <row r="104" spans="1:25" x14ac:dyDescent="0.25">
      <c r="A104" s="8" t="s">
        <v>61</v>
      </c>
      <c r="B104" s="83">
        <v>1.24</v>
      </c>
      <c r="C104" s="89">
        <v>954</v>
      </c>
      <c r="D104" s="85">
        <f>C104/(B104*100)</f>
        <v>7.693548387096774</v>
      </c>
      <c r="E104" s="83">
        <v>32.18</v>
      </c>
      <c r="F104" s="84">
        <v>29565</v>
      </c>
      <c r="G104" s="85">
        <f t="shared" ref="G104:G105" si="75">F104/(E104*100)</f>
        <v>9.1873834679925412</v>
      </c>
      <c r="H104" s="83">
        <v>34.82</v>
      </c>
      <c r="I104" s="84">
        <v>11040</v>
      </c>
      <c r="J104" s="117">
        <f>I104/(H104*100)</f>
        <v>3.1705916140149339</v>
      </c>
      <c r="K104" s="83">
        <f t="shared" si="58"/>
        <v>67</v>
      </c>
      <c r="L104" s="84">
        <f t="shared" si="72"/>
        <v>40605</v>
      </c>
      <c r="M104" s="85">
        <f t="shared" si="59"/>
        <v>6.0604477611940295</v>
      </c>
      <c r="N104" s="83"/>
      <c r="O104" s="84"/>
      <c r="P104" s="117"/>
      <c r="Q104" s="93"/>
      <c r="R104" s="84"/>
      <c r="S104" s="117"/>
      <c r="T104" s="93"/>
      <c r="U104" s="84"/>
      <c r="V104" s="85"/>
      <c r="W104" s="94">
        <f t="shared" si="65"/>
        <v>68.239999999999995</v>
      </c>
      <c r="X104" s="84">
        <f t="shared" si="61"/>
        <v>41559</v>
      </c>
      <c r="Y104" s="85">
        <f t="shared" si="62"/>
        <v>6.0901230949589689</v>
      </c>
    </row>
    <row r="105" spans="1:25" s="1" customFormat="1" x14ac:dyDescent="0.25">
      <c r="A105" s="9" t="s">
        <v>81</v>
      </c>
      <c r="B105" s="103"/>
      <c r="C105" s="104"/>
      <c r="D105" s="85"/>
      <c r="E105" s="83">
        <v>1.24</v>
      </c>
      <c r="F105" s="84">
        <v>3474</v>
      </c>
      <c r="G105" s="85">
        <f t="shared" si="75"/>
        <v>28.016129032258064</v>
      </c>
      <c r="H105" s="83"/>
      <c r="I105" s="84"/>
      <c r="J105" s="117"/>
      <c r="K105" s="83">
        <f t="shared" si="58"/>
        <v>1.24</v>
      </c>
      <c r="L105" s="84">
        <f t="shared" si="72"/>
        <v>3474</v>
      </c>
      <c r="M105" s="85">
        <f t="shared" si="59"/>
        <v>28.016129032258064</v>
      </c>
      <c r="N105" s="103"/>
      <c r="O105" s="104"/>
      <c r="P105" s="130"/>
      <c r="Q105" s="107"/>
      <c r="R105" s="104"/>
      <c r="S105" s="130"/>
      <c r="T105" s="107"/>
      <c r="U105" s="104"/>
      <c r="V105" s="108"/>
      <c r="W105" s="94">
        <f t="shared" si="65"/>
        <v>1.24</v>
      </c>
      <c r="X105" s="84">
        <f t="shared" si="61"/>
        <v>3474</v>
      </c>
      <c r="Y105" s="85">
        <f t="shared" si="62"/>
        <v>28.016129032258064</v>
      </c>
    </row>
    <row r="106" spans="1:25" s="1" customFormat="1" x14ac:dyDescent="0.25">
      <c r="A106" s="9" t="s">
        <v>76</v>
      </c>
      <c r="B106" s="103"/>
      <c r="C106" s="104"/>
      <c r="D106" s="85"/>
      <c r="E106" s="83"/>
      <c r="F106" s="84"/>
      <c r="G106" s="85"/>
      <c r="H106" s="83"/>
      <c r="I106" s="84"/>
      <c r="J106" s="117"/>
      <c r="K106" s="83">
        <f t="shared" si="58"/>
        <v>0</v>
      </c>
      <c r="L106" s="84">
        <f t="shared" si="72"/>
        <v>0</v>
      </c>
      <c r="M106" s="85"/>
      <c r="N106" s="103"/>
      <c r="O106" s="104"/>
      <c r="P106" s="130"/>
      <c r="Q106" s="107"/>
      <c r="R106" s="104"/>
      <c r="S106" s="130"/>
      <c r="T106" s="107"/>
      <c r="U106" s="104"/>
      <c r="V106" s="108"/>
      <c r="W106" s="94">
        <f t="shared" si="65"/>
        <v>0</v>
      </c>
      <c r="X106" s="84">
        <f t="shared" si="61"/>
        <v>0</v>
      </c>
      <c r="Y106" s="85"/>
    </row>
    <row r="107" spans="1:25" s="1" customFormat="1" x14ac:dyDescent="0.25">
      <c r="A107" s="9" t="s">
        <v>108</v>
      </c>
      <c r="B107" s="103"/>
      <c r="C107" s="104"/>
      <c r="D107" s="108"/>
      <c r="E107" s="83">
        <v>3.83</v>
      </c>
      <c r="F107" s="84">
        <v>2298</v>
      </c>
      <c r="G107" s="85">
        <f t="shared" ref="G107:G108" si="76">F107/(E107*100)</f>
        <v>6</v>
      </c>
      <c r="H107" s="83"/>
      <c r="I107" s="84"/>
      <c r="J107" s="117"/>
      <c r="K107" s="83">
        <f t="shared" si="58"/>
        <v>3.83</v>
      </c>
      <c r="L107" s="84">
        <f t="shared" si="72"/>
        <v>2298</v>
      </c>
      <c r="M107" s="85">
        <f t="shared" si="59"/>
        <v>6</v>
      </c>
      <c r="N107" s="103"/>
      <c r="O107" s="104"/>
      <c r="P107" s="130"/>
      <c r="Q107" s="107"/>
      <c r="R107" s="104"/>
      <c r="S107" s="130"/>
      <c r="T107" s="107"/>
      <c r="U107" s="104"/>
      <c r="V107" s="108"/>
      <c r="W107" s="94">
        <f t="shared" si="65"/>
        <v>3.83</v>
      </c>
      <c r="X107" s="84">
        <f t="shared" si="61"/>
        <v>2298</v>
      </c>
      <c r="Y107" s="85">
        <f t="shared" si="62"/>
        <v>6</v>
      </c>
    </row>
    <row r="108" spans="1:25" ht="15.75" thickBot="1" x14ac:dyDescent="0.3">
      <c r="A108" s="13" t="s">
        <v>62</v>
      </c>
      <c r="B108" s="97"/>
      <c r="C108" s="98"/>
      <c r="D108" s="99"/>
      <c r="E108" s="97">
        <v>2.61</v>
      </c>
      <c r="F108" s="98">
        <v>1495</v>
      </c>
      <c r="G108" s="99">
        <f t="shared" si="76"/>
        <v>5.7279693486590038</v>
      </c>
      <c r="H108" s="97">
        <v>6.84</v>
      </c>
      <c r="I108" s="98">
        <v>4013</v>
      </c>
      <c r="J108" s="119">
        <f>I108/(H108*100)</f>
        <v>5.8669590643274852</v>
      </c>
      <c r="K108" s="97">
        <f t="shared" si="58"/>
        <v>9.4499999999999993</v>
      </c>
      <c r="L108" s="98">
        <f t="shared" si="72"/>
        <v>5508</v>
      </c>
      <c r="M108" s="99">
        <f t="shared" si="59"/>
        <v>5.8285714285714292</v>
      </c>
      <c r="N108" s="97"/>
      <c r="O108" s="98"/>
      <c r="P108" s="119"/>
      <c r="Q108" s="120"/>
      <c r="R108" s="98"/>
      <c r="S108" s="119"/>
      <c r="T108" s="120"/>
      <c r="U108" s="98"/>
      <c r="V108" s="99"/>
      <c r="W108" s="109">
        <f t="shared" si="65"/>
        <v>9.4499999999999993</v>
      </c>
      <c r="X108" s="98">
        <f t="shared" si="61"/>
        <v>5508</v>
      </c>
      <c r="Y108" s="99">
        <f t="shared" si="62"/>
        <v>5.8285714285714292</v>
      </c>
    </row>
    <row r="109" spans="1:25" ht="15.75" thickTop="1" x14ac:dyDescent="0.25">
      <c r="A109" s="18" t="s">
        <v>93</v>
      </c>
    </row>
  </sheetData>
  <mergeCells count="36">
    <mergeCell ref="W1:Y2"/>
    <mergeCell ref="W3:W4"/>
    <mergeCell ref="X3:X4"/>
    <mergeCell ref="Y3:Y4"/>
    <mergeCell ref="B1:D1"/>
    <mergeCell ref="E1:M1"/>
    <mergeCell ref="N1:V1"/>
    <mergeCell ref="B2:D2"/>
    <mergeCell ref="E2:G2"/>
    <mergeCell ref="H2:J2"/>
    <mergeCell ref="K2:M2"/>
    <mergeCell ref="N2:P2"/>
    <mergeCell ref="T2:V2"/>
    <mergeCell ref="M3:M4"/>
    <mergeCell ref="B3:B4"/>
    <mergeCell ref="C3:C4"/>
    <mergeCell ref="T3:T4"/>
    <mergeCell ref="U3:U4"/>
    <mergeCell ref="V3:V4"/>
    <mergeCell ref="N3:N4"/>
    <mergeCell ref="O3:O4"/>
    <mergeCell ref="P3:P4"/>
    <mergeCell ref="Q3:Q4"/>
    <mergeCell ref="R3:R4"/>
    <mergeCell ref="S3:S4"/>
    <mergeCell ref="Q2:S2"/>
    <mergeCell ref="E3:E4"/>
    <mergeCell ref="F3:F4"/>
    <mergeCell ref="G3:G4"/>
    <mergeCell ref="A3:A4"/>
    <mergeCell ref="H3:H4"/>
    <mergeCell ref="I3:I4"/>
    <mergeCell ref="D3:D4"/>
    <mergeCell ref="J3:J4"/>
    <mergeCell ref="K3:K4"/>
    <mergeCell ref="L3:L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HNT0010</cp:lastModifiedBy>
  <dcterms:created xsi:type="dcterms:W3CDTF">2015-09-21T08:34:19Z</dcterms:created>
  <dcterms:modified xsi:type="dcterms:W3CDTF">2017-03-08T08:32:21Z</dcterms:modified>
</cp:coreProperties>
</file>