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NT Sajtó\Desktop\export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L5" i="1"/>
  <c r="Y12" i="1"/>
  <c r="Y13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9" i="1"/>
  <c r="Y80" i="1"/>
  <c r="Y81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100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Y11" i="1"/>
  <c r="X11" i="1"/>
  <c r="W11" i="1"/>
  <c r="Y9" i="1"/>
  <c r="X9" i="1"/>
  <c r="W9" i="1"/>
  <c r="Y6" i="1"/>
  <c r="X6" i="1"/>
  <c r="W6" i="1"/>
  <c r="W5" i="1"/>
  <c r="V97" i="1"/>
  <c r="V87" i="1"/>
  <c r="V59" i="1"/>
  <c r="V56" i="1"/>
  <c r="V45" i="1"/>
  <c r="V44" i="1"/>
  <c r="U28" i="1"/>
  <c r="V28" i="1" s="1"/>
  <c r="V21" i="1"/>
  <c r="V22" i="1"/>
  <c r="V23" i="1"/>
  <c r="V25" i="1"/>
  <c r="V20" i="1"/>
  <c r="V18" i="1"/>
  <c r="V16" i="1"/>
  <c r="V12" i="1"/>
  <c r="V11" i="1"/>
  <c r="V9" i="1"/>
  <c r="V6" i="1"/>
  <c r="U97" i="1"/>
  <c r="U56" i="1"/>
  <c r="U44" i="1"/>
  <c r="U21" i="1"/>
  <c r="U22" i="1"/>
  <c r="U23" i="1"/>
  <c r="U24" i="1"/>
  <c r="U25" i="1"/>
  <c r="U20" i="1"/>
  <c r="U18" i="1"/>
  <c r="U16" i="1"/>
  <c r="U12" i="1"/>
  <c r="U11" i="1"/>
  <c r="U9" i="1"/>
  <c r="U6" i="1"/>
  <c r="T97" i="1"/>
  <c r="T87" i="1"/>
  <c r="T59" i="1"/>
  <c r="T56" i="1"/>
  <c r="T45" i="1"/>
  <c r="T44" i="1"/>
  <c r="T18" i="1"/>
  <c r="T19" i="1"/>
  <c r="T20" i="1"/>
  <c r="T21" i="1"/>
  <c r="T22" i="1"/>
  <c r="T23" i="1"/>
  <c r="T24" i="1"/>
  <c r="T25" i="1"/>
  <c r="T26" i="1"/>
  <c r="T27" i="1"/>
  <c r="T28" i="1"/>
  <c r="T7" i="1"/>
  <c r="T8" i="1"/>
  <c r="T9" i="1"/>
  <c r="T10" i="1"/>
  <c r="T11" i="1"/>
  <c r="T12" i="1"/>
  <c r="T13" i="1"/>
  <c r="T14" i="1"/>
  <c r="T15" i="1"/>
  <c r="T16" i="1"/>
  <c r="T17" i="1"/>
  <c r="T6" i="1"/>
  <c r="V5" i="1"/>
  <c r="T5" i="1"/>
  <c r="M89" i="1"/>
  <c r="M84" i="1"/>
  <c r="J84" i="1"/>
  <c r="I84" i="1"/>
  <c r="H84" i="1"/>
  <c r="G84" i="1"/>
  <c r="F84" i="1"/>
  <c r="E84" i="1"/>
  <c r="J96" i="1"/>
  <c r="I96" i="1"/>
  <c r="H96" i="1"/>
  <c r="G96" i="1"/>
  <c r="F96" i="1"/>
  <c r="E96" i="1"/>
  <c r="C96" i="1"/>
  <c r="J89" i="1"/>
  <c r="I89" i="1"/>
  <c r="H89" i="1"/>
  <c r="G89" i="1"/>
  <c r="F89" i="1"/>
  <c r="E89" i="1"/>
  <c r="J47" i="1"/>
  <c r="I47" i="1"/>
  <c r="H47" i="1"/>
  <c r="G47" i="1"/>
  <c r="F47" i="1"/>
  <c r="E47" i="1"/>
  <c r="J34" i="1"/>
  <c r="I34" i="1"/>
  <c r="H34" i="1"/>
  <c r="G34" i="1"/>
  <c r="F34" i="1"/>
  <c r="E34" i="1"/>
  <c r="C84" i="1"/>
  <c r="B74" i="1"/>
  <c r="C74" i="1"/>
  <c r="C47" i="1"/>
  <c r="C34" i="1"/>
  <c r="C30" i="1"/>
  <c r="S97" i="1"/>
  <c r="S9" i="1"/>
  <c r="S11" i="1"/>
  <c r="S12" i="1"/>
  <c r="S16" i="1"/>
  <c r="S18" i="1"/>
  <c r="S20" i="1"/>
  <c r="S22" i="1"/>
  <c r="S25" i="1"/>
  <c r="S28" i="1"/>
  <c r="S44" i="1"/>
  <c r="S6" i="1"/>
  <c r="S5" i="1"/>
  <c r="Q5" i="1"/>
  <c r="R5" i="1"/>
  <c r="P97" i="1"/>
  <c r="P87" i="1"/>
  <c r="P59" i="1"/>
  <c r="P56" i="1"/>
  <c r="P45" i="1"/>
  <c r="P44" i="1"/>
  <c r="P28" i="1"/>
  <c r="P21" i="1"/>
  <c r="P22" i="1"/>
  <c r="P23" i="1"/>
  <c r="P25" i="1"/>
  <c r="P20" i="1"/>
  <c r="P12" i="1"/>
  <c r="P11" i="1"/>
  <c r="P9" i="1"/>
  <c r="P6" i="1"/>
  <c r="P5" i="1"/>
  <c r="O5" i="1"/>
  <c r="N5" i="1"/>
  <c r="B5" i="1"/>
  <c r="D5" i="1" s="1"/>
  <c r="E5" i="1"/>
  <c r="H5" i="1"/>
  <c r="I5" i="1"/>
  <c r="C5" i="1"/>
  <c r="Y14" i="1" l="1"/>
  <c r="M58" i="1"/>
  <c r="M59" i="1"/>
  <c r="M60" i="1"/>
  <c r="M62" i="1"/>
  <c r="M63" i="1"/>
  <c r="M64" i="1"/>
  <c r="M65" i="1"/>
  <c r="M66" i="1"/>
  <c r="M68" i="1"/>
  <c r="M70" i="1"/>
  <c r="M71" i="1"/>
  <c r="M72" i="1"/>
  <c r="M73" i="1"/>
  <c r="M76" i="1"/>
  <c r="M77" i="1"/>
  <c r="M79" i="1"/>
  <c r="M80" i="1"/>
  <c r="M81" i="1"/>
  <c r="M83" i="1"/>
  <c r="M86" i="1"/>
  <c r="M87" i="1"/>
  <c r="M88" i="1"/>
  <c r="M90" i="1"/>
  <c r="M91" i="1"/>
  <c r="M95" i="1"/>
  <c r="M97" i="1"/>
  <c r="M42" i="1"/>
  <c r="M43" i="1"/>
  <c r="M44" i="1"/>
  <c r="M45" i="1"/>
  <c r="M46" i="1"/>
  <c r="M48" i="1"/>
  <c r="M49" i="1"/>
  <c r="M50" i="1"/>
  <c r="M51" i="1"/>
  <c r="M52" i="1"/>
  <c r="M53" i="1"/>
  <c r="M54" i="1"/>
  <c r="M55" i="1"/>
  <c r="M56" i="1"/>
  <c r="M57" i="1"/>
  <c r="M28" i="1"/>
  <c r="M29" i="1"/>
  <c r="M31" i="1"/>
  <c r="M32" i="1"/>
  <c r="M33" i="1"/>
  <c r="M35" i="1"/>
  <c r="M36" i="1"/>
  <c r="M37" i="1"/>
  <c r="M38" i="1"/>
  <c r="M39" i="1"/>
  <c r="M40" i="1"/>
  <c r="M41" i="1"/>
  <c r="M22" i="1"/>
  <c r="M23" i="1"/>
  <c r="M24" i="1"/>
  <c r="M25" i="1"/>
  <c r="M26" i="1"/>
  <c r="M27" i="1"/>
  <c r="M10" i="1"/>
  <c r="M11" i="1"/>
  <c r="M12" i="1"/>
  <c r="M13" i="1"/>
  <c r="M15" i="1"/>
  <c r="M16" i="1"/>
  <c r="M17" i="1"/>
  <c r="M18" i="1"/>
  <c r="M19" i="1"/>
  <c r="M20" i="1"/>
  <c r="M21" i="1"/>
  <c r="L65" i="1"/>
  <c r="L66" i="1"/>
  <c r="L67" i="1"/>
  <c r="L68" i="1"/>
  <c r="L69" i="1"/>
  <c r="L70" i="1"/>
  <c r="L71" i="1"/>
  <c r="L72" i="1"/>
  <c r="L73" i="1"/>
  <c r="L75" i="1"/>
  <c r="M75" i="1" s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5" i="1"/>
  <c r="L96" i="1"/>
  <c r="L97" i="1"/>
  <c r="L98" i="1"/>
  <c r="L100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18" i="1"/>
  <c r="L19" i="1"/>
  <c r="L20" i="1"/>
  <c r="L21" i="1"/>
  <c r="L22" i="1"/>
  <c r="L23" i="1"/>
  <c r="L24" i="1"/>
  <c r="L25" i="1"/>
  <c r="L26" i="1"/>
  <c r="L27" i="1"/>
  <c r="L28" i="1"/>
  <c r="L29" i="1"/>
  <c r="L31" i="1"/>
  <c r="L10" i="1"/>
  <c r="L11" i="1"/>
  <c r="L12" i="1"/>
  <c r="L13" i="1"/>
  <c r="L15" i="1"/>
  <c r="L16" i="1"/>
  <c r="L17" i="1"/>
  <c r="M7" i="1"/>
  <c r="M8" i="1"/>
  <c r="M9" i="1"/>
  <c r="L6" i="1"/>
  <c r="L7" i="1"/>
  <c r="L8" i="1"/>
  <c r="L9" i="1"/>
  <c r="M6" i="1"/>
  <c r="X5" i="1"/>
  <c r="Y5" i="1" s="1"/>
  <c r="K7" i="1"/>
  <c r="K8" i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6" i="1"/>
  <c r="K5" i="1"/>
  <c r="J31" i="1"/>
  <c r="J11" i="1"/>
  <c r="J13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2" i="1"/>
  <c r="J33" i="1"/>
  <c r="J35" i="1"/>
  <c r="J36" i="1"/>
  <c r="J38" i="1"/>
  <c r="J39" i="1"/>
  <c r="J40" i="1"/>
  <c r="J41" i="1"/>
  <c r="J42" i="1"/>
  <c r="J43" i="1"/>
  <c r="J44" i="1"/>
  <c r="J45" i="1"/>
  <c r="J46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3" i="1"/>
  <c r="J64" i="1"/>
  <c r="J65" i="1"/>
  <c r="J66" i="1"/>
  <c r="J68" i="1"/>
  <c r="J70" i="1"/>
  <c r="J71" i="1"/>
  <c r="J72" i="1"/>
  <c r="J75" i="1"/>
  <c r="J76" i="1"/>
  <c r="J77" i="1"/>
  <c r="J79" i="1"/>
  <c r="J80" i="1"/>
  <c r="J81" i="1"/>
  <c r="J83" i="1"/>
  <c r="J86" i="1"/>
  <c r="J87" i="1"/>
  <c r="J90" i="1"/>
  <c r="J91" i="1"/>
  <c r="J97" i="1"/>
  <c r="J6" i="1"/>
  <c r="J7" i="1"/>
  <c r="J8" i="1"/>
  <c r="J9" i="1"/>
  <c r="J10" i="1"/>
  <c r="J5" i="1"/>
  <c r="D31" i="1" l="1"/>
  <c r="G31" i="1"/>
  <c r="D25" i="1"/>
  <c r="G25" i="1"/>
  <c r="D22" i="1"/>
  <c r="G22" i="1"/>
  <c r="D19" i="1"/>
  <c r="G19" i="1"/>
  <c r="D18" i="1"/>
  <c r="G18" i="1"/>
  <c r="D16" i="1"/>
  <c r="G16" i="1"/>
  <c r="G21" i="1"/>
  <c r="G10" i="1"/>
  <c r="G11" i="1"/>
  <c r="G12" i="1"/>
  <c r="G13" i="1"/>
  <c r="G15" i="1"/>
  <c r="G17" i="1"/>
  <c r="G20" i="1"/>
  <c r="G23" i="1"/>
  <c r="G24" i="1"/>
  <c r="G26" i="1"/>
  <c r="G27" i="1"/>
  <c r="G28" i="1"/>
  <c r="G29" i="1"/>
  <c r="G32" i="1"/>
  <c r="G33" i="1"/>
  <c r="G35" i="1"/>
  <c r="G37" i="1"/>
  <c r="G43" i="1"/>
  <c r="G44" i="1"/>
  <c r="G45" i="1"/>
  <c r="G48" i="1"/>
  <c r="G49" i="1"/>
  <c r="G50" i="1"/>
  <c r="G52" i="1"/>
  <c r="G55" i="1"/>
  <c r="G56" i="1"/>
  <c r="G58" i="1"/>
  <c r="G59" i="1"/>
  <c r="G60" i="1"/>
  <c r="G63" i="1"/>
  <c r="G64" i="1"/>
  <c r="G68" i="1"/>
  <c r="G70" i="1"/>
  <c r="G72" i="1"/>
  <c r="G73" i="1"/>
  <c r="G76" i="1"/>
  <c r="G86" i="1"/>
  <c r="G87" i="1"/>
  <c r="G88" i="1"/>
  <c r="G90" i="1"/>
  <c r="G91" i="1"/>
  <c r="G95" i="1"/>
  <c r="G97" i="1"/>
  <c r="G98" i="1"/>
  <c r="G100" i="1"/>
  <c r="G6" i="1"/>
  <c r="G7" i="1"/>
  <c r="G8" i="1"/>
  <c r="G9" i="1"/>
  <c r="G5" i="1"/>
  <c r="E52" i="1" l="1"/>
  <c r="D26" i="1"/>
  <c r="D27" i="1"/>
  <c r="D28" i="1"/>
  <c r="D29" i="1"/>
  <c r="D32" i="1"/>
  <c r="D33" i="1"/>
  <c r="D34" i="1"/>
  <c r="D35" i="1"/>
  <c r="D36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9" i="1"/>
  <c r="D80" i="1"/>
  <c r="D81" i="1"/>
  <c r="D83" i="1"/>
  <c r="D84" i="1"/>
  <c r="D85" i="1"/>
  <c r="D86" i="1"/>
  <c r="D87" i="1"/>
  <c r="D88" i="1"/>
  <c r="D89" i="1"/>
  <c r="D90" i="1"/>
  <c r="D91" i="1"/>
  <c r="D92" i="1"/>
  <c r="D93" i="1"/>
  <c r="D95" i="1"/>
  <c r="D96" i="1"/>
  <c r="D97" i="1"/>
  <c r="D100" i="1"/>
  <c r="D14" i="1"/>
  <c r="D15" i="1"/>
  <c r="D20" i="1"/>
  <c r="D21" i="1"/>
  <c r="D23" i="1"/>
  <c r="D13" i="1"/>
  <c r="D12" i="1"/>
  <c r="D11" i="1"/>
  <c r="D10" i="1"/>
  <c r="D7" i="1"/>
  <c r="D9" i="1"/>
  <c r="B96" i="1" l="1"/>
  <c r="B89" i="1"/>
  <c r="B84" i="1"/>
  <c r="B47" i="1"/>
  <c r="B34" i="1"/>
  <c r="B30" i="1"/>
  <c r="D30" i="1" s="1"/>
</calcChain>
</file>

<file path=xl/sharedStrings.xml><?xml version="1.0" encoding="utf-8"?>
<sst xmlns="http://schemas.openxmlformats.org/spreadsheetml/2006/main" count="135" uniqueCount="111">
  <si>
    <t>Megnevezés</t>
  </si>
  <si>
    <t>Típus</t>
  </si>
  <si>
    <t xml:space="preserve">összesen </t>
  </si>
  <si>
    <t>fehér</t>
  </si>
  <si>
    <t>vörös</t>
  </si>
  <si>
    <t>összes</t>
  </si>
  <si>
    <t>Mértékegység</t>
  </si>
  <si>
    <t>mennyiség hl</t>
  </si>
  <si>
    <t>érték euró</t>
  </si>
  <si>
    <t>átlagár euró/l</t>
  </si>
  <si>
    <t>EU-28</t>
  </si>
  <si>
    <t>Ausztria</t>
  </si>
  <si>
    <t>Belgium</t>
  </si>
  <si>
    <t>Bulgária</t>
  </si>
  <si>
    <t>Ciprus</t>
  </si>
  <si>
    <t>Csehország</t>
  </si>
  <si>
    <t>Dánia</t>
  </si>
  <si>
    <t>Észtország</t>
  </si>
  <si>
    <t>Finnország</t>
  </si>
  <si>
    <t>Franciaország</t>
  </si>
  <si>
    <t>Görögország</t>
  </si>
  <si>
    <t>Hollandia</t>
  </si>
  <si>
    <t>Horvátország</t>
  </si>
  <si>
    <t>Írország</t>
  </si>
  <si>
    <t>Lengyelország</t>
  </si>
  <si>
    <t>Lettország</t>
  </si>
  <si>
    <t>Litvánia</t>
  </si>
  <si>
    <t>Nagy-Britannia</t>
  </si>
  <si>
    <t>Németország</t>
  </si>
  <si>
    <t>Olaszország</t>
  </si>
  <si>
    <t>Portugália</t>
  </si>
  <si>
    <t>Románia</t>
  </si>
  <si>
    <t>Spanyolország</t>
  </si>
  <si>
    <t>Svédország</t>
  </si>
  <si>
    <t>Szlovákia</t>
  </si>
  <si>
    <t>Szlovénia</t>
  </si>
  <si>
    <t>Volt SZU országai</t>
  </si>
  <si>
    <t>Moldova</t>
  </si>
  <si>
    <t>Ukrajna</t>
  </si>
  <si>
    <t>Oroszország</t>
  </si>
  <si>
    <t>Más EU országok</t>
  </si>
  <si>
    <t>Bosznia- Hercegovina</t>
  </si>
  <si>
    <t>Macedónia</t>
  </si>
  <si>
    <t>Montenegró</t>
  </si>
  <si>
    <t>Svájc</t>
  </si>
  <si>
    <t>Szerbia</t>
  </si>
  <si>
    <t>Törökország</t>
  </si>
  <si>
    <t>Ázsia</t>
  </si>
  <si>
    <t>Izrael</t>
  </si>
  <si>
    <t>Kína</t>
  </si>
  <si>
    <t>Libanon</t>
  </si>
  <si>
    <t>Qatar</t>
  </si>
  <si>
    <t>Afrika összesen</t>
  </si>
  <si>
    <t>Dél-Afrika</t>
  </si>
  <si>
    <t>Észak és Közép-Amerika</t>
  </si>
  <si>
    <t>Egyesült Államok</t>
  </si>
  <si>
    <t>Kanada</t>
  </si>
  <si>
    <t>Dél-Amerika</t>
  </si>
  <si>
    <t>Argentína</t>
  </si>
  <si>
    <t>Brazília</t>
  </si>
  <si>
    <t>Chile</t>
  </si>
  <si>
    <t>Óceánia</t>
  </si>
  <si>
    <t>Ausztrália</t>
  </si>
  <si>
    <t>Új-Zéland</t>
  </si>
  <si>
    <t>Fehéroroszország</t>
  </si>
  <si>
    <t>Algéria</t>
  </si>
  <si>
    <t>Gambia</t>
  </si>
  <si>
    <t>India</t>
  </si>
  <si>
    <t>Irán</t>
  </si>
  <si>
    <t>Japán</t>
  </si>
  <si>
    <t>Kazahsztán</t>
  </si>
  <si>
    <t>Marokkó</t>
  </si>
  <si>
    <t>Mongólia</t>
  </si>
  <si>
    <t>Maldív-Szigetek</t>
  </si>
  <si>
    <t>Malajzia</t>
  </si>
  <si>
    <t>Nigéria</t>
  </si>
  <si>
    <t>Norvégia</t>
  </si>
  <si>
    <t>Francia Polinézia</t>
  </si>
  <si>
    <t>Tajvan</t>
  </si>
  <si>
    <t>Vietnam</t>
  </si>
  <si>
    <t>Arab Emírségek</t>
  </si>
  <si>
    <t>Azerbajdzsán</t>
  </si>
  <si>
    <t>Bermuda</t>
  </si>
  <si>
    <t>Kuba</t>
  </si>
  <si>
    <t>Hongkong</t>
  </si>
  <si>
    <t>Koreai Köztársaság</t>
  </si>
  <si>
    <t>Mexikó</t>
  </si>
  <si>
    <t>Panama</t>
  </si>
  <si>
    <t>Szingapúr</t>
  </si>
  <si>
    <t>Szenegál</t>
  </si>
  <si>
    <t>Thaiföld</t>
  </si>
  <si>
    <t>Albánia</t>
  </si>
  <si>
    <t>Egyiptom</t>
  </si>
  <si>
    <t>Irak</t>
  </si>
  <si>
    <t>adatok: KSH</t>
  </si>
  <si>
    <r>
      <t xml:space="preserve">pezsgő - </t>
    </r>
    <r>
      <rPr>
        <b/>
        <sz val="14"/>
        <color theme="1"/>
        <rFont val="Calibri"/>
        <family val="2"/>
        <charset val="238"/>
        <scheme val="minor"/>
      </rPr>
      <t>220410</t>
    </r>
  </si>
  <si>
    <r>
      <t>palackos-</t>
    </r>
    <r>
      <rPr>
        <b/>
        <sz val="14"/>
        <color theme="1"/>
        <rFont val="Calibri"/>
        <family val="2"/>
        <charset val="238"/>
        <scheme val="minor"/>
      </rPr>
      <t>220421</t>
    </r>
  </si>
  <si>
    <r>
      <t>hordós-</t>
    </r>
    <r>
      <rPr>
        <b/>
        <sz val="14"/>
        <color theme="1"/>
        <rFont val="Calibri"/>
        <family val="2"/>
        <charset val="238"/>
        <scheme val="minor"/>
      </rPr>
      <t>220429</t>
    </r>
  </si>
  <si>
    <r>
      <t xml:space="preserve">Összes </t>
    </r>
    <r>
      <rPr>
        <b/>
        <sz val="14"/>
        <color theme="1"/>
        <rFont val="Calibri"/>
        <family val="2"/>
        <charset val="238"/>
        <scheme val="minor"/>
      </rPr>
      <t>220410+220421+220429</t>
    </r>
  </si>
  <si>
    <t>Kolumbia</t>
  </si>
  <si>
    <t>Grúzia</t>
  </si>
  <si>
    <t>Indonézia</t>
  </si>
  <si>
    <t>Jordánia</t>
  </si>
  <si>
    <t>Kenya</t>
  </si>
  <si>
    <t>Kuvait</t>
  </si>
  <si>
    <t>Srí Lanka</t>
  </si>
  <si>
    <t>Pakisztán</t>
  </si>
  <si>
    <t>Szaúd-Arábia</t>
  </si>
  <si>
    <t>Tunézia</t>
  </si>
  <si>
    <t>Csendes-óceáni-szigetek</t>
  </si>
  <si>
    <t>Koszovó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</si>
</sst>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rgb="FF3C3C3C"/>
      <name val="Tahoma"/>
      <family val="2"/>
      <charset val="238"/>
    </font>
    <font>
      <sz val="11"/>
      <color rgb="FF3C3C3C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3C3C3C"/>
      <name val="Tahoma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/>
    <xf numFmtId="3" fontId="2" fillId="0" borderId="4" xfId="0" applyNumberFormat="1" applyFont="1" applyBorder="1"/>
    <xf numFmtId="0" fontId="1" fillId="0" borderId="12" xfId="1" applyFont="1" applyBorder="1"/>
    <xf numFmtId="0" fontId="1" fillId="0" borderId="1" xfId="1" applyFont="1" applyFill="1" applyBorder="1"/>
    <xf numFmtId="0" fontId="1" fillId="0" borderId="1" xfId="1" applyBorder="1"/>
    <xf numFmtId="0" fontId="1" fillId="0" borderId="11" xfId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8" xfId="0" applyFont="1" applyFill="1" applyBorder="1"/>
    <xf numFmtId="0" fontId="1" fillId="0" borderId="13" xfId="0" applyFont="1" applyBorder="1"/>
    <xf numFmtId="0" fontId="1" fillId="0" borderId="18" xfId="0" applyFont="1" applyBorder="1"/>
    <xf numFmtId="0" fontId="3" fillId="0" borderId="4" xfId="0" applyNumberFormat="1" applyFont="1" applyBorder="1"/>
    <xf numFmtId="0" fontId="1" fillId="0" borderId="1" xfId="0" applyFont="1" applyBorder="1"/>
    <xf numFmtId="2" fontId="0" fillId="0" borderId="0" xfId="0" applyNumberFormat="1"/>
    <xf numFmtId="2" fontId="1" fillId="0" borderId="34" xfId="1" applyNumberFormat="1" applyFont="1" applyBorder="1"/>
    <xf numFmtId="2" fontId="1" fillId="0" borderId="37" xfId="1" applyNumberFormat="1" applyFont="1" applyBorder="1"/>
    <xf numFmtId="0" fontId="0" fillId="0" borderId="59" xfId="0" applyBorder="1"/>
    <xf numFmtId="0" fontId="0" fillId="0" borderId="60" xfId="0" applyBorder="1"/>
    <xf numFmtId="0" fontId="1" fillId="0" borderId="1" xfId="0" applyFont="1" applyFill="1" applyBorder="1"/>
    <xf numFmtId="2" fontId="0" fillId="0" borderId="32" xfId="0" applyNumberFormat="1" applyFont="1" applyBorder="1"/>
    <xf numFmtId="0" fontId="1" fillId="0" borderId="63" xfId="0" applyFont="1" applyBorder="1"/>
    <xf numFmtId="3" fontId="0" fillId="0" borderId="9" xfId="0" applyNumberFormat="1" applyFont="1" applyBorder="1"/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/>
    <xf numFmtId="2" fontId="0" fillId="0" borderId="17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 wrapText="1"/>
    </xf>
    <xf numFmtId="3" fontId="0" fillId="0" borderId="0" xfId="0" applyNumberFormat="1"/>
    <xf numFmtId="2" fontId="0" fillId="0" borderId="35" xfId="0" applyNumberFormat="1" applyFont="1" applyBorder="1"/>
    <xf numFmtId="0" fontId="0" fillId="0" borderId="0" xfId="0" applyBorder="1"/>
    <xf numFmtId="2" fontId="0" fillId="0" borderId="33" xfId="0" applyNumberFormat="1" applyFont="1" applyBorder="1"/>
    <xf numFmtId="2" fontId="0" fillId="0" borderId="41" xfId="0" applyNumberFormat="1" applyFont="1" applyBorder="1"/>
    <xf numFmtId="0" fontId="0" fillId="0" borderId="4" xfId="0" applyFont="1" applyBorder="1"/>
    <xf numFmtId="0" fontId="0" fillId="0" borderId="0" xfId="0" applyFont="1"/>
    <xf numFmtId="2" fontId="0" fillId="0" borderId="5" xfId="0" applyNumberFormat="1" applyFont="1" applyBorder="1"/>
    <xf numFmtId="2" fontId="0" fillId="0" borderId="40" xfId="0" applyNumberFormat="1" applyFont="1" applyBorder="1"/>
    <xf numFmtId="0" fontId="0" fillId="0" borderId="3" xfId="0" applyFont="1" applyBorder="1"/>
    <xf numFmtId="3" fontId="0" fillId="0" borderId="4" xfId="0" applyNumberFormat="1" applyFont="1" applyBorder="1"/>
    <xf numFmtId="2" fontId="0" fillId="0" borderId="34" xfId="0" applyNumberFormat="1" applyFont="1" applyBorder="1"/>
    <xf numFmtId="0" fontId="0" fillId="0" borderId="34" xfId="0" applyFont="1" applyBorder="1"/>
    <xf numFmtId="2" fontId="0" fillId="0" borderId="76" xfId="0" applyNumberFormat="1" applyFont="1" applyBorder="1"/>
    <xf numFmtId="0" fontId="0" fillId="0" borderId="66" xfId="0" applyFont="1" applyBorder="1"/>
    <xf numFmtId="0" fontId="0" fillId="0" borderId="7" xfId="0" applyFont="1" applyBorder="1"/>
    <xf numFmtId="0" fontId="0" fillId="0" borderId="9" xfId="0" applyFont="1" applyBorder="1"/>
    <xf numFmtId="3" fontId="0" fillId="0" borderId="4" xfId="0" applyNumberFormat="1" applyFont="1" applyFill="1" applyBorder="1"/>
    <xf numFmtId="0" fontId="0" fillId="0" borderId="32" xfId="0" applyFont="1" applyBorder="1"/>
    <xf numFmtId="0" fontId="0" fillId="0" borderId="69" xfId="0" applyFont="1" applyBorder="1"/>
    <xf numFmtId="2" fontId="0" fillId="0" borderId="10" xfId="0" applyNumberFormat="1" applyFont="1" applyBorder="1"/>
    <xf numFmtId="0" fontId="0" fillId="0" borderId="8" xfId="0" applyFont="1" applyBorder="1"/>
    <xf numFmtId="0" fontId="0" fillId="0" borderId="64" xfId="0" applyFont="1" applyBorder="1"/>
    <xf numFmtId="3" fontId="0" fillId="0" borderId="7" xfId="0" applyNumberFormat="1" applyFont="1" applyBorder="1"/>
    <xf numFmtId="2" fontId="0" fillId="0" borderId="31" xfId="0" applyNumberFormat="1" applyFont="1" applyBorder="1"/>
    <xf numFmtId="0" fontId="0" fillId="0" borderId="31" xfId="0" applyFont="1" applyBorder="1"/>
    <xf numFmtId="2" fontId="0" fillId="0" borderId="42" xfId="0" applyNumberFormat="1" applyFont="1" applyBorder="1"/>
    <xf numFmtId="0" fontId="0" fillId="0" borderId="6" xfId="0" applyFont="1" applyBorder="1"/>
    <xf numFmtId="2" fontId="0" fillId="0" borderId="17" xfId="0" applyNumberFormat="1" applyFont="1" applyBorder="1"/>
    <xf numFmtId="0" fontId="0" fillId="0" borderId="70" xfId="0" applyFont="1" applyBorder="1"/>
    <xf numFmtId="2" fontId="0" fillId="0" borderId="37" xfId="0" applyNumberFormat="1" applyFont="1" applyBorder="1"/>
    <xf numFmtId="3" fontId="0" fillId="0" borderId="19" xfId="0" applyNumberFormat="1" applyFont="1" applyBorder="1"/>
    <xf numFmtId="0" fontId="0" fillId="0" borderId="37" xfId="0" applyFont="1" applyBorder="1"/>
    <xf numFmtId="0" fontId="0" fillId="0" borderId="68" xfId="0" applyFont="1" applyBorder="1"/>
    <xf numFmtId="2" fontId="0" fillId="0" borderId="48" xfId="0" applyNumberFormat="1" applyFont="1" applyBorder="1"/>
    <xf numFmtId="0" fontId="0" fillId="0" borderId="23" xfId="0" applyFont="1" applyBorder="1"/>
    <xf numFmtId="0" fontId="0" fillId="0" borderId="19" xfId="0" applyFont="1" applyBorder="1"/>
    <xf numFmtId="2" fontId="0" fillId="0" borderId="38" xfId="0" applyNumberFormat="1" applyFont="1" applyBorder="1"/>
    <xf numFmtId="2" fontId="0" fillId="0" borderId="49" xfId="0" applyNumberFormat="1" applyFont="1" applyBorder="1"/>
    <xf numFmtId="3" fontId="0" fillId="0" borderId="50" xfId="0" applyNumberFormat="1" applyFont="1" applyBorder="1"/>
    <xf numFmtId="0" fontId="0" fillId="0" borderId="49" xfId="0" applyFont="1" applyBorder="1"/>
    <xf numFmtId="2" fontId="0" fillId="0" borderId="52" xfId="0" applyNumberFormat="1" applyFont="1" applyBorder="1"/>
    <xf numFmtId="0" fontId="0" fillId="0" borderId="51" xfId="0" applyFont="1" applyBorder="1"/>
    <xf numFmtId="0" fontId="0" fillId="0" borderId="50" xfId="0" applyFont="1" applyBorder="1"/>
    <xf numFmtId="2" fontId="0" fillId="0" borderId="45" xfId="0" applyNumberFormat="1" applyFont="1" applyBorder="1"/>
    <xf numFmtId="0" fontId="0" fillId="0" borderId="73" xfId="0" applyFont="1" applyBorder="1"/>
    <xf numFmtId="0" fontId="0" fillId="0" borderId="74" xfId="0" applyFont="1" applyBorder="1"/>
    <xf numFmtId="2" fontId="0" fillId="0" borderId="75" xfId="0" applyNumberFormat="1" applyFont="1" applyBorder="1"/>
    <xf numFmtId="0" fontId="0" fillId="0" borderId="73" xfId="0" applyBorder="1" applyAlignment="1">
      <alignment horizontal="center" wrapText="1"/>
    </xf>
    <xf numFmtId="0" fontId="0" fillId="0" borderId="73" xfId="0" applyBorder="1"/>
    <xf numFmtId="0" fontId="0" fillId="0" borderId="75" xfId="0" applyBorder="1" applyAlignment="1">
      <alignment horizontal="center" wrapText="1"/>
    </xf>
    <xf numFmtId="0" fontId="0" fillId="0" borderId="73" xfId="0" applyBorder="1" applyAlignment="1">
      <alignment horizontal="center"/>
    </xf>
    <xf numFmtId="0" fontId="0" fillId="0" borderId="79" xfId="0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2" fontId="0" fillId="0" borderId="81" xfId="0" applyNumberFormat="1" applyBorder="1" applyAlignment="1">
      <alignment horizontal="center" wrapText="1"/>
    </xf>
    <xf numFmtId="0" fontId="0" fillId="0" borderId="79" xfId="0" applyBorder="1" applyAlignment="1">
      <alignment wrapText="1"/>
    </xf>
    <xf numFmtId="0" fontId="0" fillId="0" borderId="80" xfId="0" applyBorder="1"/>
    <xf numFmtId="0" fontId="0" fillId="0" borderId="82" xfId="0" applyBorder="1" applyAlignment="1">
      <alignment horizontal="center" wrapText="1"/>
    </xf>
    <xf numFmtId="0" fontId="0" fillId="0" borderId="78" xfId="0" applyBorder="1" applyAlignment="1">
      <alignment wrapText="1"/>
    </xf>
    <xf numFmtId="0" fontId="0" fillId="0" borderId="72" xfId="0" applyBorder="1"/>
    <xf numFmtId="0" fontId="0" fillId="0" borderId="71" xfId="0" applyBorder="1" applyAlignment="1">
      <alignment wrapText="1"/>
    </xf>
    <xf numFmtId="0" fontId="0" fillId="0" borderId="83" xfId="0" applyBorder="1" applyAlignment="1">
      <alignment horizontal="center" wrapText="1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76" xfId="0" applyBorder="1"/>
    <xf numFmtId="0" fontId="0" fillId="0" borderId="52" xfId="0" applyBorder="1"/>
    <xf numFmtId="0" fontId="0" fillId="0" borderId="74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0" fillId="0" borderId="0" xfId="0" applyFont="1" applyBorder="1"/>
    <xf numFmtId="0" fontId="0" fillId="0" borderId="86" xfId="0" applyFont="1" applyBorder="1"/>
    <xf numFmtId="0" fontId="0" fillId="0" borderId="88" xfId="0" applyFont="1" applyBorder="1"/>
    <xf numFmtId="2" fontId="0" fillId="0" borderId="24" xfId="0" applyNumberFormat="1" applyFont="1" applyBorder="1"/>
    <xf numFmtId="2" fontId="0" fillId="0" borderId="88" xfId="0" applyNumberFormat="1" applyFont="1" applyBorder="1"/>
    <xf numFmtId="0" fontId="0" fillId="0" borderId="46" xfId="0" applyFont="1" applyBorder="1"/>
    <xf numFmtId="2" fontId="6" fillId="0" borderId="48" xfId="0" applyNumberFormat="1" applyFont="1" applyBorder="1"/>
    <xf numFmtId="0" fontId="0" fillId="0" borderId="54" xfId="0" applyFont="1" applyBorder="1"/>
    <xf numFmtId="0" fontId="0" fillId="0" borderId="25" xfId="0" applyBorder="1"/>
    <xf numFmtId="3" fontId="7" fillId="0" borderId="4" xfId="0" applyNumberFormat="1" applyFont="1" applyBorder="1"/>
    <xf numFmtId="0" fontId="7" fillId="0" borderId="15" xfId="0" applyFont="1" applyBorder="1"/>
    <xf numFmtId="2" fontId="7" fillId="0" borderId="32" xfId="0" applyNumberFormat="1" applyFont="1" applyBorder="1"/>
    <xf numFmtId="3" fontId="7" fillId="0" borderId="9" xfId="0" applyNumberFormat="1" applyFont="1" applyBorder="1"/>
    <xf numFmtId="2" fontId="7" fillId="0" borderId="33" xfId="0" applyNumberFormat="1" applyFont="1" applyBorder="1"/>
    <xf numFmtId="0" fontId="7" fillId="0" borderId="32" xfId="0" applyFont="1" applyBorder="1"/>
    <xf numFmtId="2" fontId="7" fillId="0" borderId="40" xfId="0" applyNumberFormat="1" applyFont="1" applyBorder="1"/>
    <xf numFmtId="0" fontId="7" fillId="0" borderId="9" xfId="0" applyFont="1" applyBorder="1"/>
    <xf numFmtId="0" fontId="7" fillId="0" borderId="0" xfId="0" applyFont="1"/>
    <xf numFmtId="2" fontId="7" fillId="0" borderId="10" xfId="0" applyNumberFormat="1" applyFont="1" applyBorder="1"/>
    <xf numFmtId="0" fontId="7" fillId="0" borderId="8" xfId="0" applyFont="1" applyBorder="1"/>
    <xf numFmtId="3" fontId="8" fillId="0" borderId="9" xfId="0" applyNumberFormat="1" applyFont="1" applyBorder="1"/>
    <xf numFmtId="2" fontId="7" fillId="0" borderId="87" xfId="0" applyNumberFormat="1" applyFont="1" applyBorder="1"/>
    <xf numFmtId="0" fontId="7" fillId="0" borderId="69" xfId="0" applyFont="1" applyBorder="1"/>
    <xf numFmtId="3" fontId="7" fillId="0" borderId="0" xfId="0" applyNumberFormat="1" applyFont="1"/>
    <xf numFmtId="0" fontId="9" fillId="0" borderId="15" xfId="0" applyFont="1" applyBorder="1"/>
    <xf numFmtId="2" fontId="7" fillId="0" borderId="77" xfId="0" applyNumberFormat="1" applyFont="1" applyBorder="1"/>
    <xf numFmtId="2" fontId="9" fillId="0" borderId="32" xfId="1" applyNumberFormat="1" applyFont="1" applyBorder="1"/>
    <xf numFmtId="0" fontId="9" fillId="0" borderId="13" xfId="0" applyFont="1" applyBorder="1"/>
    <xf numFmtId="0" fontId="7" fillId="0" borderId="84" xfId="0" applyFont="1" applyBorder="1"/>
    <xf numFmtId="0" fontId="7" fillId="0" borderId="77" xfId="0" applyFont="1" applyBorder="1"/>
    <xf numFmtId="2" fontId="9" fillId="0" borderId="34" xfId="1" applyNumberFormat="1" applyFont="1" applyBorder="1"/>
    <xf numFmtId="2" fontId="7" fillId="0" borderId="35" xfId="0" applyNumberFormat="1" applyFont="1" applyBorder="1"/>
    <xf numFmtId="2" fontId="7" fillId="0" borderId="36" xfId="0" applyNumberFormat="1" applyFont="1" applyBorder="1"/>
    <xf numFmtId="2" fontId="7" fillId="0" borderId="39" xfId="0" applyNumberFormat="1" applyFont="1" applyBorder="1"/>
    <xf numFmtId="2" fontId="7" fillId="0" borderId="67" xfId="0" applyNumberFormat="1" applyFont="1" applyBorder="1"/>
    <xf numFmtId="0" fontId="7" fillId="0" borderId="67" xfId="0" applyFont="1" applyBorder="1"/>
    <xf numFmtId="0" fontId="7" fillId="0" borderId="20" xfId="0" applyFont="1" applyBorder="1"/>
    <xf numFmtId="2" fontId="7" fillId="0" borderId="47" xfId="0" applyNumberFormat="1" applyFont="1" applyBorder="1"/>
    <xf numFmtId="0" fontId="7" fillId="0" borderId="22" xfId="0" applyFont="1" applyBorder="1"/>
  </cellXfs>
  <cellStyles count="3">
    <cellStyle name="Ezres 2" xfId="2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3"/>
  <sheetViews>
    <sheetView tabSelected="1" topLeftCell="A86" zoomScale="84" zoomScaleNormal="84" workbookViewId="0">
      <selection activeCell="D107" sqref="D107"/>
    </sheetView>
  </sheetViews>
  <sheetFormatPr defaultRowHeight="15" x14ac:dyDescent="0.25"/>
  <cols>
    <col min="1" max="1" width="23.42578125" customWidth="1"/>
    <col min="2" max="2" width="10.85546875" customWidth="1"/>
    <col min="3" max="3" width="20.7109375" customWidth="1"/>
    <col min="4" max="4" width="14.28515625" style="14" customWidth="1"/>
    <col min="5" max="5" width="10.5703125" customWidth="1"/>
    <col min="6" max="6" width="12.85546875" customWidth="1"/>
    <col min="7" max="7" width="11.85546875" customWidth="1"/>
    <col min="8" max="8" width="10.85546875" customWidth="1"/>
    <col min="9" max="9" width="10.42578125" customWidth="1"/>
    <col min="11" max="11" width="10.85546875" customWidth="1"/>
    <col min="12" max="12" width="12.7109375" style="130" customWidth="1"/>
    <col min="14" max="14" width="10.42578125" customWidth="1"/>
    <col min="15" max="15" width="15.5703125" customWidth="1"/>
    <col min="17" max="17" width="10.5703125" style="131" customWidth="1"/>
    <col min="20" max="20" width="10.5703125" customWidth="1"/>
    <col min="21" max="21" width="12.42578125" customWidth="1"/>
    <col min="22" max="22" width="9.7109375" customWidth="1"/>
    <col min="23" max="23" width="12.42578125" customWidth="1"/>
    <col min="24" max="24" width="14" customWidth="1"/>
    <col min="25" max="25" width="7.28515625" customWidth="1"/>
    <col min="26" max="26" width="13.28515625" bestFit="1" customWidth="1"/>
  </cols>
  <sheetData>
    <row r="1" spans="1:26" ht="20.25" thickTop="1" thickBot="1" x14ac:dyDescent="0.35">
      <c r="A1" s="17" t="s">
        <v>0</v>
      </c>
      <c r="B1" s="45" t="s">
        <v>95</v>
      </c>
      <c r="C1" s="46"/>
      <c r="D1" s="47"/>
      <c r="E1" s="48" t="s">
        <v>96</v>
      </c>
      <c r="F1" s="49"/>
      <c r="G1" s="49"/>
      <c r="H1" s="49"/>
      <c r="I1" s="49"/>
      <c r="J1" s="49"/>
      <c r="K1" s="49"/>
      <c r="L1" s="49"/>
      <c r="M1" s="50"/>
      <c r="N1" s="51" t="s">
        <v>97</v>
      </c>
      <c r="O1" s="52"/>
      <c r="P1" s="52"/>
      <c r="Q1" s="52"/>
      <c r="R1" s="52"/>
      <c r="S1" s="52"/>
      <c r="T1" s="52"/>
      <c r="U1" s="52"/>
      <c r="V1" s="52"/>
      <c r="W1" s="36" t="s">
        <v>98</v>
      </c>
      <c r="X1" s="37"/>
      <c r="Y1" s="38"/>
    </row>
    <row r="2" spans="1:26" ht="16.5" thickTop="1" thickBot="1" x14ac:dyDescent="0.3">
      <c r="A2" s="18" t="s">
        <v>1</v>
      </c>
      <c r="B2" s="53" t="s">
        <v>2</v>
      </c>
      <c r="C2" s="54"/>
      <c r="D2" s="55"/>
      <c r="E2" s="56" t="s">
        <v>3</v>
      </c>
      <c r="F2" s="57"/>
      <c r="G2" s="58"/>
      <c r="H2" s="59" t="s">
        <v>4</v>
      </c>
      <c r="I2" s="59"/>
      <c r="J2" s="59"/>
      <c r="K2" s="60" t="s">
        <v>5</v>
      </c>
      <c r="L2" s="60"/>
      <c r="M2" s="61"/>
      <c r="N2" s="56" t="s">
        <v>3</v>
      </c>
      <c r="O2" s="57"/>
      <c r="P2" s="57"/>
      <c r="Q2" s="23" t="s">
        <v>4</v>
      </c>
      <c r="R2" s="24"/>
      <c r="S2" s="24"/>
      <c r="T2" s="62" t="s">
        <v>5</v>
      </c>
      <c r="U2" s="62"/>
      <c r="V2" s="62"/>
      <c r="W2" s="39"/>
      <c r="X2" s="40"/>
      <c r="Y2" s="41"/>
    </row>
    <row r="3" spans="1:26" ht="15.75" thickTop="1" x14ac:dyDescent="0.25">
      <c r="A3" s="26" t="s">
        <v>6</v>
      </c>
      <c r="B3" s="34" t="s">
        <v>7</v>
      </c>
      <c r="C3" s="112" t="s">
        <v>8</v>
      </c>
      <c r="D3" s="30" t="s">
        <v>9</v>
      </c>
      <c r="E3" s="25" t="s">
        <v>7</v>
      </c>
      <c r="F3" s="113" t="s">
        <v>8</v>
      </c>
      <c r="G3" s="114" t="s">
        <v>9</v>
      </c>
      <c r="H3" s="28" t="s">
        <v>7</v>
      </c>
      <c r="I3" s="29" t="s">
        <v>8</v>
      </c>
      <c r="J3" s="31" t="s">
        <v>9</v>
      </c>
      <c r="K3" s="32" t="s">
        <v>7</v>
      </c>
      <c r="L3" s="129" t="s">
        <v>8</v>
      </c>
      <c r="M3" s="63" t="s">
        <v>9</v>
      </c>
      <c r="N3" s="34" t="s">
        <v>7</v>
      </c>
      <c r="O3" s="115" t="s">
        <v>8</v>
      </c>
      <c r="P3" s="33" t="s">
        <v>9</v>
      </c>
      <c r="Q3" s="132" t="s">
        <v>7</v>
      </c>
      <c r="R3" s="112" t="s">
        <v>8</v>
      </c>
      <c r="S3" s="35" t="s">
        <v>9</v>
      </c>
      <c r="T3" s="32" t="s">
        <v>7</v>
      </c>
      <c r="U3" s="115" t="s">
        <v>8</v>
      </c>
      <c r="V3" s="33" t="s">
        <v>9</v>
      </c>
      <c r="W3" s="42" t="s">
        <v>7</v>
      </c>
      <c r="X3" s="43" t="s">
        <v>8</v>
      </c>
      <c r="Y3" s="44" t="s">
        <v>9</v>
      </c>
    </row>
    <row r="4" spans="1:26" ht="15.75" thickBot="1" x14ac:dyDescent="0.3">
      <c r="A4" s="27"/>
      <c r="B4" s="116"/>
      <c r="C4" s="117"/>
      <c r="D4" s="118"/>
      <c r="E4" s="119"/>
      <c r="F4" s="120"/>
      <c r="G4" s="121"/>
      <c r="H4" s="122"/>
      <c r="I4" s="123"/>
      <c r="J4" s="124"/>
      <c r="K4" s="125"/>
      <c r="L4" s="129"/>
      <c r="M4" s="127"/>
      <c r="N4" s="116"/>
      <c r="O4" s="126"/>
      <c r="P4" s="127"/>
      <c r="Q4" s="133"/>
      <c r="R4" s="117"/>
      <c r="S4" s="128"/>
      <c r="T4" s="125"/>
      <c r="U4" s="126"/>
      <c r="V4" s="127"/>
      <c r="W4" s="116"/>
      <c r="X4" s="117"/>
      <c r="Y4" s="127"/>
    </row>
    <row r="5" spans="1:26" s="151" customFormat="1" ht="16.5" thickTop="1" x14ac:dyDescent="0.25">
      <c r="A5" s="144" t="s">
        <v>10</v>
      </c>
      <c r="B5" s="145">
        <f>SUM(B7:B29)</f>
        <v>45593.42</v>
      </c>
      <c r="C5" s="146">
        <f>SUM(C7:C29)</f>
        <v>6018139</v>
      </c>
      <c r="D5" s="147">
        <f>C5/B5/100</f>
        <v>1.319957792155096</v>
      </c>
      <c r="E5" s="148">
        <f>SUM(E6:E29)</f>
        <v>125576.91999999998</v>
      </c>
      <c r="F5" s="146">
        <f>SUM(F6:F29)</f>
        <v>16087801</v>
      </c>
      <c r="G5" s="149">
        <f>F5/E5/100</f>
        <v>1.2811112901956827</v>
      </c>
      <c r="H5" s="150">
        <f>SUM(H6:H29)</f>
        <v>74172.109999999986</v>
      </c>
      <c r="I5" s="151">
        <f>SUM(I6:I29)</f>
        <v>6706172</v>
      </c>
      <c r="J5" s="152">
        <f>I5/H5/100</f>
        <v>0.90413660876035495</v>
      </c>
      <c r="K5" s="153">
        <f>SUM(E5,H5)</f>
        <v>199749.02999999997</v>
      </c>
      <c r="L5" s="143">
        <f>SUM(F6:F29)</f>
        <v>16087801</v>
      </c>
      <c r="M5" s="151">
        <v>25501</v>
      </c>
      <c r="N5" s="150">
        <f>SUM(N6:N99)</f>
        <v>288831.67000000004</v>
      </c>
      <c r="O5" s="154">
        <f>SUM(O6:O99)</f>
        <v>20968296</v>
      </c>
      <c r="P5" s="155">
        <f>O5/N5/100</f>
        <v>0.72596942018165789</v>
      </c>
      <c r="Q5" s="156">
        <f>SUM(Q6:Q28)</f>
        <v>36235.870000000003</v>
      </c>
      <c r="R5" s="150">
        <f>SUM(R6:R28)</f>
        <v>2679596</v>
      </c>
      <c r="S5" s="149">
        <f>R5/Q5/100</f>
        <v>0.73948714354036482</v>
      </c>
      <c r="T5" s="153">
        <f>SUM(Q5,N5)</f>
        <v>325067.54000000004</v>
      </c>
      <c r="U5" s="146"/>
      <c r="V5" s="147">
        <f>U5/T5/100</f>
        <v>0</v>
      </c>
      <c r="W5" s="145">
        <f>Q5+N5+H5+E5+B5</f>
        <v>570409.99000000011</v>
      </c>
      <c r="X5" s="146">
        <f>U5+L5+C5</f>
        <v>22105940</v>
      </c>
      <c r="Y5" s="155">
        <f>X5/W5/100</f>
        <v>0.38754475530837035</v>
      </c>
      <c r="Z5" s="157"/>
    </row>
    <row r="6" spans="1:26" x14ac:dyDescent="0.25">
      <c r="A6" s="3" t="s">
        <v>11</v>
      </c>
      <c r="B6" s="75"/>
      <c r="C6" s="74"/>
      <c r="D6" s="65"/>
      <c r="E6" s="76">
        <v>3007.63</v>
      </c>
      <c r="F6" s="74">
        <v>465832</v>
      </c>
      <c r="G6" s="68">
        <f t="shared" ref="G6:G68" si="0">F6/E6/100</f>
        <v>1.5488341318579746</v>
      </c>
      <c r="H6" s="69">
        <v>22.45</v>
      </c>
      <c r="I6" s="70">
        <v>10513</v>
      </c>
      <c r="J6" s="71">
        <f t="shared" ref="J6:J68" si="1">I6/H6/100</f>
        <v>4.682850779510022</v>
      </c>
      <c r="K6" s="73">
        <f>SUM(H6,E6)</f>
        <v>3030.08</v>
      </c>
      <c r="L6" s="74">
        <f t="shared" ref="L6:L69" si="2">SUM(I6,F6)</f>
        <v>476345</v>
      </c>
      <c r="M6" s="77">
        <f>L6/K6/100</f>
        <v>1.5720542031893547</v>
      </c>
      <c r="N6" s="69">
        <v>3990.23</v>
      </c>
      <c r="O6" s="69">
        <v>282794</v>
      </c>
      <c r="P6" s="65">
        <f>O6/N6/100</f>
        <v>0.70871603892507451</v>
      </c>
      <c r="Q6" s="134">
        <v>2955</v>
      </c>
      <c r="R6" s="69">
        <v>237483</v>
      </c>
      <c r="S6" s="68">
        <f>R6/Q6/100</f>
        <v>0.80366497461928932</v>
      </c>
      <c r="T6" s="73">
        <f>SUM(Q6,N6)</f>
        <v>6945.23</v>
      </c>
      <c r="U6" s="74">
        <f>R6+O6</f>
        <v>520277</v>
      </c>
      <c r="V6" s="65">
        <f>U6/T6/100</f>
        <v>0.74911414020845968</v>
      </c>
      <c r="W6" s="15">
        <f>T6+K6</f>
        <v>9975.31</v>
      </c>
      <c r="X6" s="74">
        <f>U6+L6</f>
        <v>996622</v>
      </c>
      <c r="Y6" s="67">
        <f>X6/W6/100</f>
        <v>0.99908875012405629</v>
      </c>
    </row>
    <row r="7" spans="1:26" x14ac:dyDescent="0.25">
      <c r="A7" s="3" t="s">
        <v>12</v>
      </c>
      <c r="B7" s="75">
        <v>52.38</v>
      </c>
      <c r="C7" s="70">
        <v>19525</v>
      </c>
      <c r="D7" s="65">
        <f>C7/B7/100</f>
        <v>3.7275677739595263</v>
      </c>
      <c r="E7" s="76">
        <v>334.29</v>
      </c>
      <c r="F7" s="74">
        <v>117512</v>
      </c>
      <c r="G7" s="68">
        <f t="shared" si="0"/>
        <v>3.5152711717371141</v>
      </c>
      <c r="H7" s="69">
        <v>36.9</v>
      </c>
      <c r="I7" s="70">
        <v>8186</v>
      </c>
      <c r="J7" s="71">
        <f t="shared" si="1"/>
        <v>2.218428184281843</v>
      </c>
      <c r="K7" s="73">
        <f t="shared" ref="K7:L70" si="3">SUM(H7,E7)</f>
        <v>371.19</v>
      </c>
      <c r="L7" s="74">
        <f t="shared" si="2"/>
        <v>125698</v>
      </c>
      <c r="M7" s="77">
        <f t="shared" ref="M7:M70" si="4">L7/K7/100</f>
        <v>3.3863520030173224</v>
      </c>
      <c r="N7" s="69"/>
      <c r="O7" s="74"/>
      <c r="P7" s="65"/>
      <c r="Q7" s="78"/>
      <c r="R7" s="69"/>
      <c r="S7" s="68"/>
      <c r="T7" s="73">
        <f t="shared" ref="T7:T28" si="5">SUM(Q7,N7)</f>
        <v>0</v>
      </c>
      <c r="U7" s="69"/>
      <c r="V7" s="65"/>
      <c r="W7" s="15"/>
      <c r="X7" s="74"/>
      <c r="Y7" s="65"/>
    </row>
    <row r="8" spans="1:26" ht="15.75" x14ac:dyDescent="0.25">
      <c r="A8" s="3" t="s">
        <v>13</v>
      </c>
      <c r="B8" s="75"/>
      <c r="C8" s="143"/>
      <c r="D8" s="65"/>
      <c r="E8" s="70">
        <v>123.81</v>
      </c>
      <c r="F8" s="74">
        <v>23208</v>
      </c>
      <c r="G8" s="68">
        <f t="shared" si="0"/>
        <v>1.8744850981342378</v>
      </c>
      <c r="H8" s="69">
        <v>9</v>
      </c>
      <c r="I8" s="78">
        <v>1370</v>
      </c>
      <c r="J8" s="71">
        <f t="shared" si="1"/>
        <v>1.5222222222222224</v>
      </c>
      <c r="K8" s="73">
        <f t="shared" si="3"/>
        <v>132.81</v>
      </c>
      <c r="L8" s="74">
        <f t="shared" si="2"/>
        <v>24578</v>
      </c>
      <c r="M8" s="77">
        <f t="shared" si="4"/>
        <v>1.8506136586100446</v>
      </c>
      <c r="N8" s="69"/>
      <c r="O8" s="74"/>
      <c r="P8" s="65"/>
      <c r="Q8" s="78"/>
      <c r="R8" s="69"/>
      <c r="S8" s="68"/>
      <c r="T8" s="73">
        <f t="shared" si="5"/>
        <v>0</v>
      </c>
      <c r="U8" s="69"/>
      <c r="V8" s="65"/>
      <c r="W8" s="15"/>
      <c r="X8" s="74"/>
      <c r="Y8" s="65"/>
    </row>
    <row r="9" spans="1:26" x14ac:dyDescent="0.25">
      <c r="A9" s="3" t="s">
        <v>15</v>
      </c>
      <c r="B9" s="75">
        <v>2757.18</v>
      </c>
      <c r="C9" s="74">
        <v>167628</v>
      </c>
      <c r="D9" s="65">
        <f>C9/B9/100</f>
        <v>0.60796901181642116</v>
      </c>
      <c r="E9" s="76">
        <v>34893.97</v>
      </c>
      <c r="F9" s="79">
        <v>3413552</v>
      </c>
      <c r="G9" s="68">
        <f t="shared" si="0"/>
        <v>0.97826415280347856</v>
      </c>
      <c r="H9" s="69">
        <v>15449.86</v>
      </c>
      <c r="I9" s="70">
        <v>1320592</v>
      </c>
      <c r="J9" s="71">
        <f t="shared" si="1"/>
        <v>0.8547598489565601</v>
      </c>
      <c r="K9" s="73">
        <f t="shared" si="3"/>
        <v>50343.83</v>
      </c>
      <c r="L9" s="74">
        <f t="shared" si="2"/>
        <v>4734144</v>
      </c>
      <c r="M9" s="77">
        <f t="shared" si="4"/>
        <v>0.94036230457635028</v>
      </c>
      <c r="N9" s="69">
        <v>74002.58</v>
      </c>
      <c r="O9" s="69">
        <v>4727538</v>
      </c>
      <c r="P9" s="65">
        <f>O9/N9/100</f>
        <v>0.63883421361795767</v>
      </c>
      <c r="Q9" s="134">
        <v>15972.61</v>
      </c>
      <c r="R9" s="69">
        <v>982281</v>
      </c>
      <c r="S9" s="68">
        <f t="shared" ref="S7:S44" si="6">R9/Q9/100</f>
        <v>0.61497839113332131</v>
      </c>
      <c r="T9" s="73">
        <f t="shared" si="5"/>
        <v>89975.19</v>
      </c>
      <c r="U9" s="74">
        <f>R9+O9</f>
        <v>5709819</v>
      </c>
      <c r="V9" s="65">
        <f>U9/T9/100</f>
        <v>0.63459927119909387</v>
      </c>
      <c r="W9" s="15">
        <f>T9+K9+B9</f>
        <v>143076.20000000001</v>
      </c>
      <c r="X9" s="74">
        <f>U9+K9+B9</f>
        <v>5762920.0099999998</v>
      </c>
      <c r="Y9" s="65">
        <f>X9/W9/100</f>
        <v>0.40278676747076025</v>
      </c>
    </row>
    <row r="10" spans="1:26" x14ac:dyDescent="0.25">
      <c r="A10" s="3" t="s">
        <v>16</v>
      </c>
      <c r="B10" s="75">
        <v>17.97</v>
      </c>
      <c r="C10" s="74">
        <v>3923</v>
      </c>
      <c r="D10" s="65">
        <f>C10/B10/100</f>
        <v>2.1830829159710627</v>
      </c>
      <c r="E10" s="76">
        <v>61.06</v>
      </c>
      <c r="F10" s="80">
        <v>34780</v>
      </c>
      <c r="G10" s="68">
        <f t="shared" si="0"/>
        <v>5.6960366852276447</v>
      </c>
      <c r="H10" s="69">
        <v>4.05</v>
      </c>
      <c r="I10" s="70">
        <v>806</v>
      </c>
      <c r="J10" s="71">
        <f t="shared" si="1"/>
        <v>1.9901234567901236</v>
      </c>
      <c r="K10" s="73">
        <f t="shared" si="3"/>
        <v>65.11</v>
      </c>
      <c r="L10" s="74">
        <f t="shared" si="2"/>
        <v>35586</v>
      </c>
      <c r="M10" s="77">
        <f t="shared" si="4"/>
        <v>5.4655198894179078</v>
      </c>
      <c r="N10" s="69"/>
      <c r="O10" s="74"/>
      <c r="P10" s="65"/>
      <c r="Q10" s="78"/>
      <c r="R10" s="69"/>
      <c r="S10" s="68"/>
      <c r="T10" s="73">
        <f t="shared" si="5"/>
        <v>0</v>
      </c>
      <c r="U10" s="74"/>
      <c r="V10" s="65"/>
      <c r="W10" s="15"/>
      <c r="X10" s="74"/>
      <c r="Y10" s="65"/>
    </row>
    <row r="11" spans="1:26" x14ac:dyDescent="0.25">
      <c r="A11" s="3" t="s">
        <v>17</v>
      </c>
      <c r="B11" s="75">
        <v>10455.870000000001</v>
      </c>
      <c r="C11" s="74">
        <v>1359549</v>
      </c>
      <c r="D11" s="65">
        <f>C11/B11/100</f>
        <v>1.3002734349222016</v>
      </c>
      <c r="E11" s="76">
        <v>830.27</v>
      </c>
      <c r="F11" s="69">
        <v>135609</v>
      </c>
      <c r="G11" s="68">
        <f t="shared" si="0"/>
        <v>1.6333120551146012</v>
      </c>
      <c r="H11" s="69">
        <v>395.76</v>
      </c>
      <c r="I11" s="70">
        <v>65830</v>
      </c>
      <c r="J11" s="71">
        <f t="shared" si="1"/>
        <v>1.6633818475843947</v>
      </c>
      <c r="K11" s="73">
        <f t="shared" si="3"/>
        <v>1226.03</v>
      </c>
      <c r="L11" s="74">
        <f t="shared" si="2"/>
        <v>201439</v>
      </c>
      <c r="M11" s="77">
        <f t="shared" si="4"/>
        <v>1.6430185232009007</v>
      </c>
      <c r="N11" s="69">
        <v>1.08</v>
      </c>
      <c r="O11" s="69">
        <v>128</v>
      </c>
      <c r="P11" s="65">
        <f>O11/N11/100</f>
        <v>1.1851851851851851</v>
      </c>
      <c r="Q11" s="134">
        <v>1.08</v>
      </c>
      <c r="R11" s="69">
        <v>128</v>
      </c>
      <c r="S11" s="68">
        <f t="shared" si="6"/>
        <v>1.1851851851851851</v>
      </c>
      <c r="T11" s="73">
        <f t="shared" si="5"/>
        <v>2.16</v>
      </c>
      <c r="U11" s="74">
        <f>R11+O11</f>
        <v>256</v>
      </c>
      <c r="V11" s="65">
        <f>U11/T11/100</f>
        <v>1.1851851851851851</v>
      </c>
      <c r="W11" s="15">
        <f>T11+K11+B11</f>
        <v>11684.060000000001</v>
      </c>
      <c r="X11" s="74">
        <f>U11+L11+C11</f>
        <v>1561244</v>
      </c>
      <c r="Y11" s="65">
        <f>X11/W11/100</f>
        <v>1.3362170341473769</v>
      </c>
    </row>
    <row r="12" spans="1:26" x14ac:dyDescent="0.25">
      <c r="A12" s="3" t="s">
        <v>18</v>
      </c>
      <c r="B12" s="75">
        <v>1280.6099999999999</v>
      </c>
      <c r="C12" s="74">
        <v>184126</v>
      </c>
      <c r="D12" s="65">
        <f>C12/B12/100</f>
        <v>1.4377991738312212</v>
      </c>
      <c r="E12" s="76">
        <v>264.22000000000003</v>
      </c>
      <c r="F12" s="69">
        <v>45808</v>
      </c>
      <c r="G12" s="68">
        <f t="shared" si="0"/>
        <v>1.7337067595185829</v>
      </c>
      <c r="H12" s="69"/>
      <c r="I12" s="78"/>
      <c r="J12" s="71"/>
      <c r="K12" s="73">
        <f t="shared" si="3"/>
        <v>264.22000000000003</v>
      </c>
      <c r="L12" s="74">
        <f t="shared" si="2"/>
        <v>45808</v>
      </c>
      <c r="M12" s="77">
        <f t="shared" si="4"/>
        <v>1.7337067595185829</v>
      </c>
      <c r="N12" s="69">
        <v>7680</v>
      </c>
      <c r="O12" s="69">
        <v>498353</v>
      </c>
      <c r="P12" s="65">
        <f>O12/N12/100</f>
        <v>0.6488971354166666</v>
      </c>
      <c r="Q12" s="134">
        <v>240</v>
      </c>
      <c r="R12" s="69">
        <v>23014</v>
      </c>
      <c r="S12" s="68">
        <f t="shared" si="6"/>
        <v>0.95891666666666664</v>
      </c>
      <c r="T12" s="73">
        <f t="shared" si="5"/>
        <v>7920</v>
      </c>
      <c r="U12" s="74">
        <f>R12+O12</f>
        <v>521367</v>
      </c>
      <c r="V12" s="65">
        <f>U12/T12/100</f>
        <v>0.65829166666666661</v>
      </c>
      <c r="W12" s="15">
        <f t="shared" ref="W12:W75" si="7">T12+K12+B12</f>
        <v>9464.83</v>
      </c>
      <c r="X12" s="74">
        <f t="shared" ref="X12:X75" si="8">U12+L12+C12</f>
        <v>751301</v>
      </c>
      <c r="Y12" s="65">
        <f t="shared" ref="Y12:Y75" si="9">X12/W12/100</f>
        <v>0.79378182175485446</v>
      </c>
    </row>
    <row r="13" spans="1:26" x14ac:dyDescent="0.25">
      <c r="A13" s="3" t="s">
        <v>19</v>
      </c>
      <c r="B13" s="75">
        <v>6.03</v>
      </c>
      <c r="C13" s="74">
        <v>2262</v>
      </c>
      <c r="D13" s="65">
        <f>C13/B13/100</f>
        <v>3.7512437810945274</v>
      </c>
      <c r="E13" s="76">
        <v>2037.37</v>
      </c>
      <c r="F13" s="80">
        <v>2180414</v>
      </c>
      <c r="G13" s="68">
        <f t="shared" si="0"/>
        <v>10.702101238361221</v>
      </c>
      <c r="H13" s="69">
        <v>55.8</v>
      </c>
      <c r="I13" s="70">
        <v>2583</v>
      </c>
      <c r="J13" s="71">
        <f t="shared" si="1"/>
        <v>0.4629032258064516</v>
      </c>
      <c r="K13" s="73">
        <f t="shared" si="3"/>
        <v>2093.17</v>
      </c>
      <c r="L13" s="74">
        <f t="shared" si="2"/>
        <v>2182997</v>
      </c>
      <c r="M13" s="77">
        <f t="shared" si="4"/>
        <v>10.429143356726879</v>
      </c>
      <c r="N13" s="69"/>
      <c r="O13" s="2"/>
      <c r="P13" s="65"/>
      <c r="Q13" s="78"/>
      <c r="R13" s="69"/>
      <c r="S13" s="68"/>
      <c r="T13" s="73">
        <f t="shared" si="5"/>
        <v>0</v>
      </c>
      <c r="U13" s="74"/>
      <c r="V13" s="65"/>
      <c r="W13" s="15">
        <f t="shared" si="7"/>
        <v>2099.2000000000003</v>
      </c>
      <c r="X13" s="74">
        <f t="shared" si="8"/>
        <v>2185259</v>
      </c>
      <c r="Y13" s="65">
        <f t="shared" si="9"/>
        <v>10.409960937499998</v>
      </c>
    </row>
    <row r="14" spans="1:26" x14ac:dyDescent="0.25">
      <c r="A14" s="3" t="s">
        <v>20</v>
      </c>
      <c r="B14" s="75">
        <v>354.96</v>
      </c>
      <c r="C14" s="74">
        <v>63192</v>
      </c>
      <c r="D14" s="65">
        <f t="shared" ref="D14:D77" si="10">C14/B14/100</f>
        <v>1.7802569303583504</v>
      </c>
      <c r="E14" s="76"/>
      <c r="F14" s="74"/>
      <c r="G14" s="68"/>
      <c r="H14" s="69"/>
      <c r="I14" s="78"/>
      <c r="J14" s="71"/>
      <c r="K14" s="73"/>
      <c r="L14" s="74"/>
      <c r="M14" s="77"/>
      <c r="N14" s="69"/>
      <c r="O14" s="74"/>
      <c r="P14" s="65"/>
      <c r="Q14" s="78"/>
      <c r="R14" s="69"/>
      <c r="S14" s="68"/>
      <c r="T14" s="73">
        <f t="shared" si="5"/>
        <v>0</v>
      </c>
      <c r="U14" s="69"/>
      <c r="V14" s="65"/>
      <c r="W14" s="15">
        <f t="shared" si="7"/>
        <v>354.96</v>
      </c>
      <c r="X14" s="74">
        <f t="shared" si="8"/>
        <v>63192</v>
      </c>
      <c r="Y14" s="65">
        <f t="shared" si="9"/>
        <v>1.7802569303583504</v>
      </c>
    </row>
    <row r="15" spans="1:26" x14ac:dyDescent="0.25">
      <c r="A15" s="3" t="s">
        <v>21</v>
      </c>
      <c r="B15" s="75">
        <v>109.57</v>
      </c>
      <c r="C15" s="74">
        <v>38028</v>
      </c>
      <c r="D15" s="65">
        <f t="shared" si="10"/>
        <v>3.4706580268321625</v>
      </c>
      <c r="E15" s="76">
        <v>539.55999999999995</v>
      </c>
      <c r="F15" s="70">
        <v>129010</v>
      </c>
      <c r="G15" s="68">
        <f t="shared" si="0"/>
        <v>2.3910223144784641</v>
      </c>
      <c r="H15" s="69">
        <v>615.66</v>
      </c>
      <c r="I15" s="70">
        <v>124607</v>
      </c>
      <c r="J15" s="71">
        <f t="shared" si="1"/>
        <v>2.0239580287821202</v>
      </c>
      <c r="K15" s="73">
        <f t="shared" si="3"/>
        <v>1155.2199999999998</v>
      </c>
      <c r="L15" s="74">
        <f t="shared" si="2"/>
        <v>253617</v>
      </c>
      <c r="M15" s="77">
        <f t="shared" si="4"/>
        <v>2.1954000103876323</v>
      </c>
      <c r="N15" s="69"/>
      <c r="O15" s="74"/>
      <c r="P15" s="65"/>
      <c r="Q15" s="78"/>
      <c r="R15" s="69"/>
      <c r="S15" s="68"/>
      <c r="T15" s="73">
        <f t="shared" si="5"/>
        <v>0</v>
      </c>
      <c r="U15" s="69"/>
      <c r="V15" s="65"/>
      <c r="W15" s="15">
        <f t="shared" si="7"/>
        <v>1264.7899999999997</v>
      </c>
      <c r="X15" s="74">
        <f t="shared" si="8"/>
        <v>291645</v>
      </c>
      <c r="Y15" s="65">
        <f t="shared" si="9"/>
        <v>2.3058768649341004</v>
      </c>
    </row>
    <row r="16" spans="1:26" x14ac:dyDescent="0.25">
      <c r="A16" s="4" t="s">
        <v>22</v>
      </c>
      <c r="B16" s="75">
        <v>0.18</v>
      </c>
      <c r="C16" s="74">
        <v>85</v>
      </c>
      <c r="D16" s="65">
        <f t="shared" si="10"/>
        <v>4.7222222222222223</v>
      </c>
      <c r="E16" s="76">
        <v>2370.91</v>
      </c>
      <c r="F16" s="70">
        <v>170840</v>
      </c>
      <c r="G16" s="68">
        <f t="shared" si="0"/>
        <v>0.72056720837146926</v>
      </c>
      <c r="H16" s="69">
        <v>934.7</v>
      </c>
      <c r="I16" s="70">
        <v>58523</v>
      </c>
      <c r="J16" s="71">
        <f t="shared" si="1"/>
        <v>0.62611533112228523</v>
      </c>
      <c r="K16" s="73">
        <f t="shared" si="3"/>
        <v>3305.6099999999997</v>
      </c>
      <c r="L16" s="74">
        <f t="shared" si="2"/>
        <v>229363</v>
      </c>
      <c r="M16" s="77">
        <f t="shared" si="4"/>
        <v>0.69385983222461223</v>
      </c>
      <c r="N16" s="69"/>
      <c r="O16" s="74"/>
      <c r="P16" s="65"/>
      <c r="Q16" s="134">
        <v>150</v>
      </c>
      <c r="R16" s="69">
        <v>87014</v>
      </c>
      <c r="S16" s="68">
        <f t="shared" si="6"/>
        <v>5.8009333333333339</v>
      </c>
      <c r="T16" s="73">
        <f t="shared" si="5"/>
        <v>150</v>
      </c>
      <c r="U16" s="69">
        <f>R16</f>
        <v>87014</v>
      </c>
      <c r="V16" s="65">
        <f>U16/T16/100</f>
        <v>5.8009333333333339</v>
      </c>
      <c r="W16" s="15">
        <f t="shared" si="7"/>
        <v>3455.7899999999995</v>
      </c>
      <c r="X16" s="74">
        <f t="shared" si="8"/>
        <v>316462</v>
      </c>
      <c r="Y16" s="65">
        <f t="shared" si="9"/>
        <v>0.91574430159240006</v>
      </c>
    </row>
    <row r="17" spans="1:25" x14ac:dyDescent="0.25">
      <c r="A17" s="3" t="s">
        <v>23</v>
      </c>
      <c r="B17" s="75"/>
      <c r="C17" s="74"/>
      <c r="D17" s="65"/>
      <c r="E17" s="76">
        <v>1856.7</v>
      </c>
      <c r="F17" s="70">
        <v>278392</v>
      </c>
      <c r="G17" s="68">
        <f t="shared" si="0"/>
        <v>1.4993913933322562</v>
      </c>
      <c r="H17" s="69">
        <v>445.5</v>
      </c>
      <c r="I17" s="70">
        <v>72963</v>
      </c>
      <c r="J17" s="71">
        <f t="shared" si="1"/>
        <v>1.6377777777777778</v>
      </c>
      <c r="K17" s="73">
        <f t="shared" si="3"/>
        <v>2302.1999999999998</v>
      </c>
      <c r="L17" s="74">
        <f t="shared" si="2"/>
        <v>351355</v>
      </c>
      <c r="M17" s="77">
        <f t="shared" si="4"/>
        <v>1.5261706194075233</v>
      </c>
      <c r="N17" s="69"/>
      <c r="O17" s="74"/>
      <c r="P17" s="65"/>
      <c r="Q17" s="78"/>
      <c r="R17" s="69"/>
      <c r="S17" s="68"/>
      <c r="T17" s="73">
        <f t="shared" si="5"/>
        <v>0</v>
      </c>
      <c r="U17" s="69"/>
      <c r="V17" s="65"/>
      <c r="W17" s="15">
        <f t="shared" si="7"/>
        <v>2302.1999999999998</v>
      </c>
      <c r="X17" s="74">
        <f t="shared" si="8"/>
        <v>351355</v>
      </c>
      <c r="Y17" s="65">
        <f t="shared" si="9"/>
        <v>1.5261706194075233</v>
      </c>
    </row>
    <row r="18" spans="1:25" x14ac:dyDescent="0.25">
      <c r="A18" s="3" t="s">
        <v>24</v>
      </c>
      <c r="B18" s="75">
        <v>127.82</v>
      </c>
      <c r="C18" s="74">
        <v>19913</v>
      </c>
      <c r="D18" s="65">
        <f t="shared" si="10"/>
        <v>1.5578939133156</v>
      </c>
      <c r="E18" s="76">
        <v>8649.15</v>
      </c>
      <c r="F18" s="70">
        <v>1613840</v>
      </c>
      <c r="G18" s="68">
        <f>F18/E18/100</f>
        <v>1.8658943364376848</v>
      </c>
      <c r="H18" s="69">
        <v>8591.93</v>
      </c>
      <c r="I18" s="70">
        <v>1267601</v>
      </c>
      <c r="J18" s="71">
        <f t="shared" si="1"/>
        <v>1.4753390681721104</v>
      </c>
      <c r="K18" s="73">
        <f t="shared" si="3"/>
        <v>17241.080000000002</v>
      </c>
      <c r="L18" s="74">
        <f t="shared" si="2"/>
        <v>2881441</v>
      </c>
      <c r="M18" s="77">
        <f t="shared" si="4"/>
        <v>1.6712647931568092</v>
      </c>
      <c r="N18" s="69"/>
      <c r="O18" s="74"/>
      <c r="P18" s="65"/>
      <c r="Q18" s="134">
        <v>1197.8699999999999</v>
      </c>
      <c r="R18" s="69">
        <v>86008</v>
      </c>
      <c r="S18" s="68">
        <f t="shared" si="6"/>
        <v>0.71800779717331609</v>
      </c>
      <c r="T18" s="73">
        <f>SUM(Q18,N18)</f>
        <v>1197.8699999999999</v>
      </c>
      <c r="U18" s="74">
        <f>R18</f>
        <v>86008</v>
      </c>
      <c r="V18" s="65">
        <f>U18/T18/100</f>
        <v>0.71800779717331609</v>
      </c>
      <c r="W18" s="15">
        <f t="shared" si="7"/>
        <v>18566.77</v>
      </c>
      <c r="X18" s="74">
        <f t="shared" si="8"/>
        <v>2987362</v>
      </c>
      <c r="Y18" s="65">
        <f t="shared" si="9"/>
        <v>1.6089831456952393</v>
      </c>
    </row>
    <row r="19" spans="1:25" x14ac:dyDescent="0.25">
      <c r="A19" s="3" t="s">
        <v>25</v>
      </c>
      <c r="B19" s="75">
        <v>3627.2</v>
      </c>
      <c r="C19" s="74">
        <v>484170</v>
      </c>
      <c r="D19" s="65">
        <f t="shared" si="10"/>
        <v>1.3348312748125275</v>
      </c>
      <c r="E19" s="70">
        <v>983.62</v>
      </c>
      <c r="F19" s="69">
        <v>162012</v>
      </c>
      <c r="G19" s="68">
        <f t="shared" si="0"/>
        <v>1.6470994896403082</v>
      </c>
      <c r="H19" s="69">
        <v>363.7</v>
      </c>
      <c r="I19" s="70">
        <v>51014</v>
      </c>
      <c r="J19" s="71">
        <f t="shared" si="1"/>
        <v>1.4026395380808359</v>
      </c>
      <c r="K19" s="73">
        <f t="shared" si="3"/>
        <v>1347.32</v>
      </c>
      <c r="L19" s="74">
        <f t="shared" si="2"/>
        <v>213026</v>
      </c>
      <c r="M19" s="77">
        <f t="shared" si="4"/>
        <v>1.5811091648606124</v>
      </c>
      <c r="N19" s="69"/>
      <c r="O19" s="74"/>
      <c r="P19" s="65"/>
      <c r="Q19" s="78"/>
      <c r="R19" s="69"/>
      <c r="S19" s="68"/>
      <c r="T19" s="73">
        <f t="shared" si="5"/>
        <v>0</v>
      </c>
      <c r="U19" s="74"/>
      <c r="V19" s="65"/>
      <c r="W19" s="15">
        <f t="shared" si="7"/>
        <v>4974.5199999999995</v>
      </c>
      <c r="X19" s="74">
        <f t="shared" si="8"/>
        <v>697196</v>
      </c>
      <c r="Y19" s="65">
        <f t="shared" si="9"/>
        <v>1.4015342183768484</v>
      </c>
    </row>
    <row r="20" spans="1:25" x14ac:dyDescent="0.25">
      <c r="A20" s="3" t="s">
        <v>26</v>
      </c>
      <c r="B20" s="75">
        <v>705.06</v>
      </c>
      <c r="C20" s="70">
        <v>115275</v>
      </c>
      <c r="D20" s="65">
        <f t="shared" si="10"/>
        <v>1.6349672368309081</v>
      </c>
      <c r="E20" s="76">
        <v>329.57</v>
      </c>
      <c r="F20" s="70">
        <v>63012</v>
      </c>
      <c r="G20" s="68">
        <f t="shared" si="0"/>
        <v>1.9119458688594231</v>
      </c>
      <c r="H20" s="69">
        <v>36</v>
      </c>
      <c r="I20" s="70">
        <v>7130</v>
      </c>
      <c r="J20" s="71">
        <f t="shared" si="1"/>
        <v>1.9805555555555554</v>
      </c>
      <c r="K20" s="73">
        <f t="shared" si="3"/>
        <v>365.57</v>
      </c>
      <c r="L20" s="74">
        <f t="shared" si="2"/>
        <v>70142</v>
      </c>
      <c r="M20" s="77">
        <f t="shared" si="4"/>
        <v>1.9187023005170007</v>
      </c>
      <c r="N20" s="69">
        <v>15988.8</v>
      </c>
      <c r="O20" s="69">
        <v>640752</v>
      </c>
      <c r="P20" s="65">
        <f>O20/N20/100</f>
        <v>0.40075052536775746</v>
      </c>
      <c r="Q20" s="134">
        <v>182.7</v>
      </c>
      <c r="R20" s="69">
        <v>10866</v>
      </c>
      <c r="S20" s="68">
        <f t="shared" si="6"/>
        <v>0.59474548440065678</v>
      </c>
      <c r="T20" s="73">
        <f t="shared" si="5"/>
        <v>16171.5</v>
      </c>
      <c r="U20" s="74">
        <f>R20+O20</f>
        <v>651618</v>
      </c>
      <c r="V20" s="65">
        <f>U20/T20/100</f>
        <v>0.40294221315276879</v>
      </c>
      <c r="W20" s="15">
        <f t="shared" si="7"/>
        <v>17242.13</v>
      </c>
      <c r="X20" s="74">
        <f t="shared" si="8"/>
        <v>837035</v>
      </c>
      <c r="Y20" s="65">
        <f t="shared" si="9"/>
        <v>0.48545916310803827</v>
      </c>
    </row>
    <row r="21" spans="1:25" x14ac:dyDescent="0.25">
      <c r="A21" s="3" t="s">
        <v>27</v>
      </c>
      <c r="B21" s="75">
        <v>712.6</v>
      </c>
      <c r="C21" s="74">
        <v>134652</v>
      </c>
      <c r="D21" s="65">
        <f t="shared" si="10"/>
        <v>1.8895874263261296</v>
      </c>
      <c r="E21" s="76">
        <v>25240.12</v>
      </c>
      <c r="F21" s="70">
        <v>929491</v>
      </c>
      <c r="G21" s="68">
        <f>F21/E21/100</f>
        <v>0.36825934266556581</v>
      </c>
      <c r="H21" s="69">
        <v>21011.17</v>
      </c>
      <c r="I21" s="70">
        <v>791440</v>
      </c>
      <c r="J21" s="71">
        <f t="shared" si="1"/>
        <v>0.37667583480596278</v>
      </c>
      <c r="K21" s="73">
        <f t="shared" si="3"/>
        <v>46251.289999999994</v>
      </c>
      <c r="L21" s="74">
        <f t="shared" si="2"/>
        <v>1720931</v>
      </c>
      <c r="M21" s="77">
        <f t="shared" si="4"/>
        <v>0.37208281109564728</v>
      </c>
      <c r="N21" s="69">
        <v>2672.45</v>
      </c>
      <c r="O21" s="69">
        <v>2635755</v>
      </c>
      <c r="P21" s="65">
        <f t="shared" ref="P21:P25" si="11">O21/N21/100</f>
        <v>9.8626915377275548</v>
      </c>
      <c r="Q21" s="78"/>
      <c r="R21" s="69"/>
      <c r="S21" s="68"/>
      <c r="T21" s="73">
        <f t="shared" si="5"/>
        <v>2672.45</v>
      </c>
      <c r="U21" s="74">
        <f t="shared" ref="U21:U25" si="12">R21+O21</f>
        <v>2635755</v>
      </c>
      <c r="V21" s="65">
        <f t="shared" ref="V21:V25" si="13">U21/T21/100</f>
        <v>9.8626915377275548</v>
      </c>
      <c r="W21" s="15">
        <f t="shared" si="7"/>
        <v>49636.339999999989</v>
      </c>
      <c r="X21" s="74">
        <f t="shared" si="8"/>
        <v>4491338</v>
      </c>
      <c r="Y21" s="65">
        <f t="shared" si="9"/>
        <v>0.90484874589867048</v>
      </c>
    </row>
    <row r="22" spans="1:25" x14ac:dyDescent="0.25">
      <c r="A22" s="3" t="s">
        <v>28</v>
      </c>
      <c r="B22" s="75">
        <v>607.16999999999996</v>
      </c>
      <c r="C22" s="74">
        <v>157879</v>
      </c>
      <c r="D22" s="65">
        <f t="shared" si="10"/>
        <v>2.6002437538086536</v>
      </c>
      <c r="E22" s="76">
        <v>651.49</v>
      </c>
      <c r="F22" s="70">
        <v>1226619</v>
      </c>
      <c r="G22" s="68">
        <f t="shared" si="0"/>
        <v>18.827902193433513</v>
      </c>
      <c r="H22" s="69">
        <v>1450.27</v>
      </c>
      <c r="I22" s="70">
        <v>373197</v>
      </c>
      <c r="J22" s="71">
        <f t="shared" si="1"/>
        <v>2.5732932488433189</v>
      </c>
      <c r="K22" s="73">
        <f t="shared" si="3"/>
        <v>2101.7600000000002</v>
      </c>
      <c r="L22" s="74">
        <f t="shared" si="2"/>
        <v>1599816</v>
      </c>
      <c r="M22" s="77">
        <f t="shared" si="4"/>
        <v>7.6117920219244821</v>
      </c>
      <c r="N22" s="69">
        <v>104630.53</v>
      </c>
      <c r="O22" s="69">
        <v>9095501</v>
      </c>
      <c r="P22" s="65">
        <f t="shared" si="11"/>
        <v>0.86929703978370365</v>
      </c>
      <c r="Q22" s="134">
        <v>11222.78</v>
      </c>
      <c r="R22" s="69">
        <v>970370</v>
      </c>
      <c r="S22" s="68">
        <f t="shared" si="6"/>
        <v>0.86464316328039925</v>
      </c>
      <c r="T22" s="73">
        <f t="shared" si="5"/>
        <v>115853.31</v>
      </c>
      <c r="U22" s="74">
        <f t="shared" si="12"/>
        <v>10065871</v>
      </c>
      <c r="V22" s="65">
        <f t="shared" si="13"/>
        <v>0.86884621596051081</v>
      </c>
      <c r="W22" s="15">
        <f t="shared" si="7"/>
        <v>118562.23999999999</v>
      </c>
      <c r="X22" s="74">
        <f t="shared" si="8"/>
        <v>11823566</v>
      </c>
      <c r="Y22" s="65">
        <f t="shared" si="9"/>
        <v>0.99724549738601442</v>
      </c>
    </row>
    <row r="23" spans="1:25" x14ac:dyDescent="0.25">
      <c r="A23" s="5" t="s">
        <v>29</v>
      </c>
      <c r="B23" s="75">
        <v>4594.22</v>
      </c>
      <c r="C23" s="74">
        <v>227682</v>
      </c>
      <c r="D23" s="65">
        <f t="shared" si="10"/>
        <v>0.4955835811084362</v>
      </c>
      <c r="E23" s="76">
        <v>521.25</v>
      </c>
      <c r="F23" s="70">
        <v>205324</v>
      </c>
      <c r="G23" s="68">
        <f t="shared" si="0"/>
        <v>3.9390695443645085</v>
      </c>
      <c r="H23" s="69">
        <v>1.8</v>
      </c>
      <c r="I23" s="70">
        <v>652</v>
      </c>
      <c r="J23" s="71">
        <f t="shared" si="1"/>
        <v>3.6222222222222222</v>
      </c>
      <c r="K23" s="73">
        <f t="shared" si="3"/>
        <v>523.04999999999995</v>
      </c>
      <c r="L23" s="74">
        <f t="shared" si="2"/>
        <v>205976</v>
      </c>
      <c r="M23" s="77">
        <f t="shared" si="4"/>
        <v>3.9379791606920946</v>
      </c>
      <c r="N23" s="69">
        <v>9469.7000000000007</v>
      </c>
      <c r="O23" s="69">
        <v>670301</v>
      </c>
      <c r="P23" s="65">
        <f t="shared" si="11"/>
        <v>0.7078376294919585</v>
      </c>
      <c r="Q23" s="78"/>
      <c r="R23" s="69"/>
      <c r="S23" s="68"/>
      <c r="T23" s="73">
        <f t="shared" si="5"/>
        <v>9469.7000000000007</v>
      </c>
      <c r="U23" s="74">
        <f t="shared" si="12"/>
        <v>670301</v>
      </c>
      <c r="V23" s="65">
        <f t="shared" si="13"/>
        <v>0.7078376294919585</v>
      </c>
      <c r="W23" s="15">
        <f t="shared" si="7"/>
        <v>14586.970000000001</v>
      </c>
      <c r="X23" s="74">
        <f t="shared" si="8"/>
        <v>1103959</v>
      </c>
      <c r="Y23" s="65">
        <f t="shared" si="9"/>
        <v>0.75681172992060719</v>
      </c>
    </row>
    <row r="24" spans="1:25" x14ac:dyDescent="0.25">
      <c r="A24" s="3" t="s">
        <v>30</v>
      </c>
      <c r="B24" s="75"/>
      <c r="C24" s="81"/>
      <c r="D24" s="65"/>
      <c r="E24" s="76">
        <v>5.9</v>
      </c>
      <c r="F24" s="70">
        <v>10399</v>
      </c>
      <c r="G24" s="68">
        <f t="shared" si="0"/>
        <v>17.625423728813558</v>
      </c>
      <c r="H24" s="69"/>
      <c r="I24" s="78"/>
      <c r="J24" s="71"/>
      <c r="K24" s="73">
        <f t="shared" si="3"/>
        <v>5.9</v>
      </c>
      <c r="L24" s="74">
        <f t="shared" si="2"/>
        <v>10399</v>
      </c>
      <c r="M24" s="77">
        <f t="shared" si="4"/>
        <v>17.625423728813558</v>
      </c>
      <c r="N24" s="69"/>
      <c r="O24" s="74"/>
      <c r="P24" s="65"/>
      <c r="Q24" s="78"/>
      <c r="R24" s="69"/>
      <c r="S24" s="68"/>
      <c r="T24" s="73">
        <f t="shared" si="5"/>
        <v>0</v>
      </c>
      <c r="U24" s="74">
        <f t="shared" si="12"/>
        <v>0</v>
      </c>
      <c r="V24" s="65"/>
      <c r="W24" s="15">
        <f t="shared" si="7"/>
        <v>5.9</v>
      </c>
      <c r="X24" s="74">
        <f t="shared" si="8"/>
        <v>10399</v>
      </c>
      <c r="Y24" s="65">
        <f t="shared" si="9"/>
        <v>17.625423728813558</v>
      </c>
    </row>
    <row r="25" spans="1:25" x14ac:dyDescent="0.25">
      <c r="A25" s="3" t="s">
        <v>31</v>
      </c>
      <c r="B25" s="75">
        <v>8624.2800000000007</v>
      </c>
      <c r="C25" s="74">
        <v>1248755</v>
      </c>
      <c r="D25" s="65">
        <f t="shared" si="10"/>
        <v>1.447952756635916</v>
      </c>
      <c r="E25" s="76">
        <v>2959.34</v>
      </c>
      <c r="F25" s="70">
        <v>352207</v>
      </c>
      <c r="G25" s="68">
        <f t="shared" si="0"/>
        <v>1.1901538856636953</v>
      </c>
      <c r="H25" s="69">
        <v>8453.33</v>
      </c>
      <c r="I25" s="70">
        <v>995689</v>
      </c>
      <c r="J25" s="71">
        <f t="shared" si="1"/>
        <v>1.1778660007358048</v>
      </c>
      <c r="K25" s="73">
        <f t="shared" si="3"/>
        <v>11412.67</v>
      </c>
      <c r="L25" s="74">
        <f t="shared" si="2"/>
        <v>1347896</v>
      </c>
      <c r="M25" s="77">
        <f t="shared" si="4"/>
        <v>1.1810522866253033</v>
      </c>
      <c r="N25" s="69">
        <v>2653.2</v>
      </c>
      <c r="O25" s="69">
        <v>171843</v>
      </c>
      <c r="P25" s="65">
        <f t="shared" si="11"/>
        <v>0.64768204432383536</v>
      </c>
      <c r="Q25" s="134">
        <v>2692.8</v>
      </c>
      <c r="R25" s="69">
        <v>174634</v>
      </c>
      <c r="S25" s="68">
        <f t="shared" si="6"/>
        <v>0.64852198455139631</v>
      </c>
      <c r="T25" s="73">
        <f t="shared" si="5"/>
        <v>5346</v>
      </c>
      <c r="U25" s="74">
        <f t="shared" si="12"/>
        <v>346477</v>
      </c>
      <c r="V25" s="65">
        <f t="shared" si="13"/>
        <v>0.64810512532734743</v>
      </c>
      <c r="W25" s="15">
        <f t="shared" si="7"/>
        <v>25382.949999999997</v>
      </c>
      <c r="X25" s="74">
        <f t="shared" si="8"/>
        <v>2943128</v>
      </c>
      <c r="Y25" s="65">
        <f t="shared" si="9"/>
        <v>1.1594901301858138</v>
      </c>
    </row>
    <row r="26" spans="1:25" x14ac:dyDescent="0.25">
      <c r="A26" s="3" t="s">
        <v>32</v>
      </c>
      <c r="B26" s="75">
        <v>12.6</v>
      </c>
      <c r="C26" s="74">
        <v>12549</v>
      </c>
      <c r="D26" s="65">
        <f t="shared" si="10"/>
        <v>9.9595238095238088</v>
      </c>
      <c r="E26" s="76">
        <v>274.77</v>
      </c>
      <c r="F26" s="70">
        <v>480519</v>
      </c>
      <c r="G26" s="68">
        <f t="shared" si="0"/>
        <v>17.488044546347854</v>
      </c>
      <c r="H26" s="69">
        <v>0.2</v>
      </c>
      <c r="I26" s="78">
        <v>1</v>
      </c>
      <c r="J26" s="71">
        <f t="shared" si="1"/>
        <v>0.05</v>
      </c>
      <c r="K26" s="73">
        <f t="shared" si="3"/>
        <v>274.96999999999997</v>
      </c>
      <c r="L26" s="74">
        <f t="shared" si="2"/>
        <v>480520</v>
      </c>
      <c r="M26" s="77">
        <f t="shared" si="4"/>
        <v>17.475360948467106</v>
      </c>
      <c r="N26" s="69"/>
      <c r="O26" s="12"/>
      <c r="P26" s="65"/>
      <c r="Q26" s="78"/>
      <c r="R26" s="69"/>
      <c r="S26" s="68"/>
      <c r="T26" s="73">
        <f t="shared" si="5"/>
        <v>0</v>
      </c>
      <c r="U26" s="69"/>
      <c r="V26" s="65"/>
      <c r="W26" s="15">
        <f t="shared" si="7"/>
        <v>287.57</v>
      </c>
      <c r="X26" s="74">
        <f t="shared" si="8"/>
        <v>493069</v>
      </c>
      <c r="Y26" s="65">
        <f t="shared" si="9"/>
        <v>17.1460513961818</v>
      </c>
    </row>
    <row r="27" spans="1:25" x14ac:dyDescent="0.25">
      <c r="A27" s="3" t="s">
        <v>33</v>
      </c>
      <c r="B27" s="75">
        <v>11044.08</v>
      </c>
      <c r="C27" s="74">
        <v>1688924</v>
      </c>
      <c r="D27" s="65">
        <f t="shared" si="10"/>
        <v>1.5292573034603154</v>
      </c>
      <c r="E27" s="76">
        <v>518.04</v>
      </c>
      <c r="F27" s="70">
        <v>229767</v>
      </c>
      <c r="G27" s="68">
        <f t="shared" si="0"/>
        <v>4.4353138753764192</v>
      </c>
      <c r="H27" s="69">
        <v>3.55</v>
      </c>
      <c r="I27" s="70">
        <v>1574</v>
      </c>
      <c r="J27" s="71">
        <f t="shared" si="1"/>
        <v>4.4338028169014088</v>
      </c>
      <c r="K27" s="73">
        <f t="shared" si="3"/>
        <v>521.58999999999992</v>
      </c>
      <c r="L27" s="74">
        <f t="shared" si="2"/>
        <v>231341</v>
      </c>
      <c r="M27" s="77">
        <f t="shared" si="4"/>
        <v>4.4353035909430787</v>
      </c>
      <c r="N27" s="69"/>
      <c r="O27" s="74"/>
      <c r="P27" s="65"/>
      <c r="Q27" s="78"/>
      <c r="R27" s="69"/>
      <c r="S27" s="68"/>
      <c r="T27" s="73">
        <f t="shared" si="5"/>
        <v>0</v>
      </c>
      <c r="U27" s="69"/>
      <c r="V27" s="65"/>
      <c r="W27" s="15">
        <f t="shared" si="7"/>
        <v>11565.67</v>
      </c>
      <c r="X27" s="74">
        <f t="shared" si="8"/>
        <v>1920265</v>
      </c>
      <c r="Y27" s="65">
        <f t="shared" si="9"/>
        <v>1.6603145343071346</v>
      </c>
    </row>
    <row r="28" spans="1:25" x14ac:dyDescent="0.25">
      <c r="A28" s="3" t="s">
        <v>34</v>
      </c>
      <c r="B28" s="75">
        <v>400.51</v>
      </c>
      <c r="C28" s="74">
        <v>73180</v>
      </c>
      <c r="D28" s="65">
        <f t="shared" si="10"/>
        <v>1.827170357793813</v>
      </c>
      <c r="E28" s="74">
        <v>28705.95</v>
      </c>
      <c r="F28" s="70">
        <v>3304302</v>
      </c>
      <c r="G28" s="68">
        <f t="shared" si="0"/>
        <v>1.151086098874972</v>
      </c>
      <c r="H28" s="69">
        <v>12633.86</v>
      </c>
      <c r="I28" s="70">
        <v>1356672</v>
      </c>
      <c r="J28" s="71">
        <f t="shared" si="1"/>
        <v>1.0738380827395586</v>
      </c>
      <c r="K28" s="73">
        <f t="shared" si="3"/>
        <v>41339.81</v>
      </c>
      <c r="L28" s="74">
        <f t="shared" si="2"/>
        <v>4660974</v>
      </c>
      <c r="M28" s="77">
        <f t="shared" si="4"/>
        <v>1.1274783314195205</v>
      </c>
      <c r="N28" s="69">
        <v>34388.21</v>
      </c>
      <c r="O28" s="69">
        <v>1720066</v>
      </c>
      <c r="P28" s="65">
        <f>O28/N28/100</f>
        <v>0.50019061765645845</v>
      </c>
      <c r="Q28" s="134">
        <v>1621.03</v>
      </c>
      <c r="R28" s="69">
        <v>107798</v>
      </c>
      <c r="S28" s="68">
        <f t="shared" si="6"/>
        <v>0.66499694638593976</v>
      </c>
      <c r="T28" s="73">
        <f t="shared" si="5"/>
        <v>36009.24</v>
      </c>
      <c r="U28" s="74">
        <f>R28+O28</f>
        <v>1827864</v>
      </c>
      <c r="V28" s="65">
        <f>U28/T28/100</f>
        <v>0.50760971350686657</v>
      </c>
      <c r="W28" s="15">
        <f t="shared" si="7"/>
        <v>77749.559999999983</v>
      </c>
      <c r="X28" s="74">
        <f t="shared" si="8"/>
        <v>6562018</v>
      </c>
      <c r="Y28" s="65">
        <f t="shared" si="9"/>
        <v>0.8439942296779559</v>
      </c>
    </row>
    <row r="29" spans="1:25" ht="15.75" thickBot="1" x14ac:dyDescent="0.3">
      <c r="A29" s="6" t="s">
        <v>35</v>
      </c>
      <c r="B29" s="94">
        <v>103.13</v>
      </c>
      <c r="C29" s="95">
        <v>16842</v>
      </c>
      <c r="D29" s="101">
        <f t="shared" si="10"/>
        <v>1.6330844565111995</v>
      </c>
      <c r="E29" s="96">
        <v>10417.93</v>
      </c>
      <c r="F29" s="141">
        <v>515352</v>
      </c>
      <c r="G29" s="98">
        <f t="shared" si="0"/>
        <v>0.49467792546120004</v>
      </c>
      <c r="H29" s="100">
        <v>3656.62</v>
      </c>
      <c r="I29" s="141">
        <v>195229</v>
      </c>
      <c r="J29" s="137">
        <f t="shared" si="1"/>
        <v>0.53390562869535263</v>
      </c>
      <c r="K29" s="99">
        <f t="shared" si="3"/>
        <v>14074.55</v>
      </c>
      <c r="L29" s="95">
        <f t="shared" si="2"/>
        <v>710581</v>
      </c>
      <c r="M29" s="138">
        <f t="shared" si="4"/>
        <v>0.50486942744172991</v>
      </c>
      <c r="N29" s="100"/>
      <c r="O29" s="95"/>
      <c r="P29" s="101"/>
      <c r="Q29" s="97"/>
      <c r="R29" s="100"/>
      <c r="S29" s="98"/>
      <c r="T29" s="99"/>
      <c r="U29" s="100"/>
      <c r="V29" s="101"/>
      <c r="W29" s="16">
        <f t="shared" si="7"/>
        <v>14177.679999999998</v>
      </c>
      <c r="X29" s="95">
        <f t="shared" si="8"/>
        <v>727423</v>
      </c>
      <c r="Y29" s="101">
        <f t="shared" si="9"/>
        <v>0.51307618735928595</v>
      </c>
    </row>
    <row r="30" spans="1:25" s="151" customFormat="1" ht="16.5" thickTop="1" x14ac:dyDescent="0.25">
      <c r="A30" s="158" t="s">
        <v>36</v>
      </c>
      <c r="B30" s="145">
        <f>B31+B32+B33</f>
        <v>900.62</v>
      </c>
      <c r="C30" s="146">
        <f>SUM(C31:C33)</f>
        <v>156565</v>
      </c>
      <c r="D30" s="147">
        <f t="shared" si="10"/>
        <v>1.7384135373409431</v>
      </c>
      <c r="E30" s="148"/>
      <c r="F30" s="146"/>
      <c r="G30" s="149"/>
      <c r="H30" s="150"/>
      <c r="I30" s="156"/>
      <c r="J30" s="152"/>
      <c r="K30" s="153"/>
      <c r="L30" s="146"/>
      <c r="M30" s="159"/>
      <c r="N30" s="150"/>
      <c r="O30" s="146"/>
      <c r="P30" s="147"/>
      <c r="Q30" s="156"/>
      <c r="R30" s="150"/>
      <c r="S30" s="149"/>
      <c r="T30" s="153"/>
      <c r="U30" s="150"/>
      <c r="V30" s="147"/>
      <c r="W30" s="160">
        <f t="shared" si="7"/>
        <v>900.62</v>
      </c>
      <c r="X30" s="146">
        <f t="shared" si="8"/>
        <v>156565</v>
      </c>
      <c r="Y30" s="147">
        <f t="shared" si="9"/>
        <v>1.7384135373409431</v>
      </c>
    </row>
    <row r="31" spans="1:25" s="1" customFormat="1" x14ac:dyDescent="0.25">
      <c r="A31" s="10" t="s">
        <v>64</v>
      </c>
      <c r="B31" s="20">
        <v>0.27</v>
      </c>
      <c r="C31" s="22">
        <v>130</v>
      </c>
      <c r="D31" s="65">
        <f t="shared" si="10"/>
        <v>4.8148148148148149</v>
      </c>
      <c r="E31" s="82">
        <v>661.5</v>
      </c>
      <c r="F31" s="70">
        <v>117124</v>
      </c>
      <c r="G31" s="68">
        <f t="shared" si="0"/>
        <v>1.7705820105820107</v>
      </c>
      <c r="H31" s="69">
        <v>168.8</v>
      </c>
      <c r="I31" s="70">
        <v>22654</v>
      </c>
      <c r="J31" s="71">
        <f>I31/H31/100</f>
        <v>1.3420616113744075</v>
      </c>
      <c r="K31" s="73">
        <f t="shared" si="3"/>
        <v>830.3</v>
      </c>
      <c r="L31" s="74">
        <f t="shared" si="2"/>
        <v>139778</v>
      </c>
      <c r="M31" s="77">
        <f t="shared" si="4"/>
        <v>1.6834638082620739</v>
      </c>
      <c r="N31" s="69"/>
      <c r="O31" s="74"/>
      <c r="P31" s="67"/>
      <c r="Q31" s="83"/>
      <c r="R31" s="80"/>
      <c r="S31" s="68"/>
      <c r="T31" s="85"/>
      <c r="U31" s="80"/>
      <c r="V31" s="67"/>
      <c r="W31" s="15">
        <f t="shared" si="7"/>
        <v>830.56999999999994</v>
      </c>
      <c r="X31" s="74">
        <f t="shared" si="8"/>
        <v>139908</v>
      </c>
      <c r="Y31" s="65">
        <f t="shared" si="9"/>
        <v>1.6844817414546638</v>
      </c>
    </row>
    <row r="32" spans="1:25" x14ac:dyDescent="0.25">
      <c r="A32" s="8" t="s">
        <v>38</v>
      </c>
      <c r="B32" s="75">
        <v>0.55000000000000004</v>
      </c>
      <c r="C32" s="74">
        <v>401</v>
      </c>
      <c r="D32" s="65">
        <f t="shared" si="10"/>
        <v>7.2909090909090901</v>
      </c>
      <c r="E32" s="76">
        <v>442.29</v>
      </c>
      <c r="F32" s="70">
        <v>95198</v>
      </c>
      <c r="G32" s="68">
        <f t="shared" si="0"/>
        <v>2.1523887042438217</v>
      </c>
      <c r="H32" s="69">
        <v>3.04</v>
      </c>
      <c r="I32" s="70">
        <v>2779</v>
      </c>
      <c r="J32" s="71">
        <f t="shared" si="1"/>
        <v>9.1414473684210513</v>
      </c>
      <c r="K32" s="73">
        <f t="shared" si="3"/>
        <v>445.33000000000004</v>
      </c>
      <c r="L32" s="74">
        <f t="shared" si="2"/>
        <v>97977</v>
      </c>
      <c r="M32" s="77">
        <f t="shared" si="4"/>
        <v>2.2000988031347539</v>
      </c>
      <c r="N32" s="69"/>
      <c r="O32" s="74"/>
      <c r="P32" s="65"/>
      <c r="Q32" s="78"/>
      <c r="R32" s="69"/>
      <c r="S32" s="68"/>
      <c r="T32" s="73"/>
      <c r="U32" s="69"/>
      <c r="V32" s="65"/>
      <c r="W32" s="15">
        <f t="shared" si="7"/>
        <v>445.88000000000005</v>
      </c>
      <c r="X32" s="74">
        <f t="shared" si="8"/>
        <v>98378</v>
      </c>
      <c r="Y32" s="65">
        <f t="shared" si="9"/>
        <v>2.2063783977751861</v>
      </c>
    </row>
    <row r="33" spans="1:25" ht="15.75" thickBot="1" x14ac:dyDescent="0.3">
      <c r="A33" s="9" t="s">
        <v>39</v>
      </c>
      <c r="B33" s="94">
        <v>899.8</v>
      </c>
      <c r="C33" s="95">
        <v>156034</v>
      </c>
      <c r="D33" s="101">
        <f t="shared" si="10"/>
        <v>1.7340964658813069</v>
      </c>
      <c r="E33" s="96">
        <v>8054.52</v>
      </c>
      <c r="F33" s="141">
        <v>1196805</v>
      </c>
      <c r="G33" s="98">
        <f t="shared" si="0"/>
        <v>1.4858799779502689</v>
      </c>
      <c r="H33" s="100">
        <v>472.81</v>
      </c>
      <c r="I33" s="141">
        <v>76111</v>
      </c>
      <c r="J33" s="137">
        <f t="shared" si="1"/>
        <v>1.6097586768469363</v>
      </c>
      <c r="K33" s="99">
        <f t="shared" si="3"/>
        <v>8527.33</v>
      </c>
      <c r="L33" s="95">
        <f t="shared" si="2"/>
        <v>1272916</v>
      </c>
      <c r="M33" s="138">
        <f t="shared" si="4"/>
        <v>1.4927486094709599</v>
      </c>
      <c r="N33" s="100"/>
      <c r="O33" s="95"/>
      <c r="P33" s="101"/>
      <c r="Q33" s="97"/>
      <c r="R33" s="100"/>
      <c r="S33" s="98"/>
      <c r="T33" s="99"/>
      <c r="U33" s="100"/>
      <c r="V33" s="101"/>
      <c r="W33" s="16">
        <f t="shared" si="7"/>
        <v>9427.1299999999992</v>
      </c>
      <c r="X33" s="95">
        <f t="shared" si="8"/>
        <v>1428950</v>
      </c>
      <c r="Y33" s="101">
        <f t="shared" si="9"/>
        <v>1.515784761640075</v>
      </c>
    </row>
    <row r="34" spans="1:25" s="151" customFormat="1" ht="16.5" thickTop="1" x14ac:dyDescent="0.25">
      <c r="A34" s="161" t="s">
        <v>40</v>
      </c>
      <c r="B34" s="145">
        <f>B35+B36+B38+B39+B40+B41+B42+B43+B44+B45+B46</f>
        <v>671.6400000000001</v>
      </c>
      <c r="C34" s="146">
        <f>SUM(C35:C46)</f>
        <v>128207</v>
      </c>
      <c r="D34" s="147">
        <f t="shared" si="10"/>
        <v>1.9088648680840925</v>
      </c>
      <c r="E34" s="162">
        <f>SUM(E35:E45)</f>
        <v>1313.04</v>
      </c>
      <c r="F34" s="163">
        <f t="shared" ref="F34:G34" si="14">SUM(F35:F45)</f>
        <v>316374</v>
      </c>
      <c r="G34" s="156">
        <f>F34/E34/100</f>
        <v>2.4094772436483276</v>
      </c>
      <c r="H34" s="150">
        <f>SUM(H35:H46)</f>
        <v>1008.0300000000001</v>
      </c>
      <c r="I34" s="150">
        <f>SUM(I35:I46)</f>
        <v>346765</v>
      </c>
      <c r="J34" s="152">
        <f>I34/H34/100</f>
        <v>3.4400265865103217</v>
      </c>
      <c r="K34" s="153">
        <f t="shared" si="3"/>
        <v>2321.0700000000002</v>
      </c>
      <c r="L34" s="146">
        <f t="shared" si="2"/>
        <v>663139</v>
      </c>
      <c r="M34" s="159"/>
      <c r="N34" s="150"/>
      <c r="O34" s="146"/>
      <c r="P34" s="147"/>
      <c r="Q34" s="156"/>
      <c r="R34" s="146"/>
      <c r="S34" s="149"/>
      <c r="T34" s="153"/>
      <c r="U34" s="146"/>
      <c r="V34" s="147"/>
      <c r="W34" s="160">
        <f t="shared" si="7"/>
        <v>2992.71</v>
      </c>
      <c r="X34" s="146">
        <f t="shared" si="8"/>
        <v>791346</v>
      </c>
      <c r="Y34" s="147">
        <f t="shared" si="9"/>
        <v>2.6442455166053507</v>
      </c>
    </row>
    <row r="35" spans="1:25" s="1" customFormat="1" x14ac:dyDescent="0.25">
      <c r="A35" s="10" t="s">
        <v>91</v>
      </c>
      <c r="B35" s="20">
        <v>0.32</v>
      </c>
      <c r="C35" s="22">
        <v>147</v>
      </c>
      <c r="D35" s="65">
        <f t="shared" si="10"/>
        <v>4.59375</v>
      </c>
      <c r="E35" s="82">
        <v>3.6</v>
      </c>
      <c r="F35" s="22">
        <v>690</v>
      </c>
      <c r="G35" s="68">
        <f t="shared" si="0"/>
        <v>1.9166666666666665</v>
      </c>
      <c r="H35" s="69">
        <v>5.09</v>
      </c>
      <c r="I35" s="70">
        <v>1864</v>
      </c>
      <c r="J35" s="71">
        <f t="shared" si="1"/>
        <v>3.6620825147347738</v>
      </c>
      <c r="K35" s="73">
        <f t="shared" si="3"/>
        <v>8.69</v>
      </c>
      <c r="L35" s="74">
        <f t="shared" si="2"/>
        <v>2554</v>
      </c>
      <c r="M35" s="77">
        <f t="shared" si="4"/>
        <v>2.9390103567318762</v>
      </c>
      <c r="N35" s="69"/>
      <c r="O35" s="74"/>
      <c r="P35" s="67"/>
      <c r="Q35" s="83"/>
      <c r="R35" s="80"/>
      <c r="S35" s="68"/>
      <c r="T35" s="85"/>
      <c r="U35" s="80"/>
      <c r="V35" s="67"/>
      <c r="W35" s="15">
        <f t="shared" si="7"/>
        <v>9.01</v>
      </c>
      <c r="X35" s="74">
        <f t="shared" si="8"/>
        <v>2701</v>
      </c>
      <c r="Y35" s="65">
        <f t="shared" si="9"/>
        <v>2.9977802441731409</v>
      </c>
    </row>
    <row r="36" spans="1:25" x14ac:dyDescent="0.25">
      <c r="A36" s="10" t="s">
        <v>41</v>
      </c>
      <c r="B36" s="20">
        <v>0.32</v>
      </c>
      <c r="C36" s="22">
        <v>147</v>
      </c>
      <c r="D36" s="65">
        <f t="shared" si="10"/>
        <v>4.59375</v>
      </c>
      <c r="E36" s="76"/>
      <c r="F36" s="74"/>
      <c r="G36" s="68"/>
      <c r="H36" s="69">
        <v>2.38</v>
      </c>
      <c r="I36" s="78">
        <v>2445</v>
      </c>
      <c r="J36" s="71">
        <f t="shared" si="1"/>
        <v>10.27310924369748</v>
      </c>
      <c r="K36" s="73">
        <f t="shared" si="3"/>
        <v>2.38</v>
      </c>
      <c r="L36" s="74">
        <f t="shared" si="2"/>
        <v>2445</v>
      </c>
      <c r="M36" s="77">
        <f t="shared" si="4"/>
        <v>10.27310924369748</v>
      </c>
      <c r="N36" s="69"/>
      <c r="O36" s="74"/>
      <c r="P36" s="65"/>
      <c r="Q36" s="78"/>
      <c r="R36" s="69"/>
      <c r="S36" s="68"/>
      <c r="T36" s="73"/>
      <c r="U36" s="69"/>
      <c r="V36" s="65"/>
      <c r="W36" s="15">
        <f t="shared" si="7"/>
        <v>2.6999999999999997</v>
      </c>
      <c r="X36" s="74">
        <f t="shared" si="8"/>
        <v>2592</v>
      </c>
      <c r="Y36" s="65">
        <f t="shared" si="9"/>
        <v>9.6000000000000014</v>
      </c>
    </row>
    <row r="37" spans="1:25" s="1" customFormat="1" x14ac:dyDescent="0.25">
      <c r="A37" s="10" t="s">
        <v>14</v>
      </c>
      <c r="B37" s="20"/>
      <c r="C37" s="22"/>
      <c r="D37" s="65"/>
      <c r="E37" s="76">
        <v>2.4900000000000002</v>
      </c>
      <c r="F37" s="70">
        <v>2411</v>
      </c>
      <c r="G37" s="68">
        <f t="shared" si="0"/>
        <v>9.6827309236947787</v>
      </c>
      <c r="H37" s="69"/>
      <c r="I37" s="78"/>
      <c r="J37" s="71"/>
      <c r="K37" s="73">
        <f t="shared" si="3"/>
        <v>2.4900000000000002</v>
      </c>
      <c r="L37" s="74">
        <f t="shared" si="2"/>
        <v>2411</v>
      </c>
      <c r="M37" s="77">
        <f t="shared" si="4"/>
        <v>9.6827309236947787</v>
      </c>
      <c r="N37" s="69"/>
      <c r="O37" s="74"/>
      <c r="P37" s="65"/>
      <c r="Q37" s="78"/>
      <c r="R37" s="69"/>
      <c r="S37" s="68"/>
      <c r="T37" s="73"/>
      <c r="U37" s="69"/>
      <c r="V37" s="65"/>
      <c r="W37" s="15">
        <f t="shared" si="7"/>
        <v>2.4900000000000002</v>
      </c>
      <c r="X37" s="74">
        <f t="shared" si="8"/>
        <v>2411</v>
      </c>
      <c r="Y37" s="65">
        <f t="shared" si="9"/>
        <v>9.6827309236947787</v>
      </c>
    </row>
    <row r="38" spans="1:25" s="1" customFormat="1" x14ac:dyDescent="0.25">
      <c r="A38" s="10" t="s">
        <v>100</v>
      </c>
      <c r="B38" s="20">
        <v>0.32</v>
      </c>
      <c r="C38" s="22">
        <v>147</v>
      </c>
      <c r="D38" s="65">
        <f t="shared" si="10"/>
        <v>4.59375</v>
      </c>
      <c r="E38" s="76"/>
      <c r="F38" s="74"/>
      <c r="G38" s="68"/>
      <c r="H38" s="69">
        <v>1.55</v>
      </c>
      <c r="I38" s="70">
        <v>1259</v>
      </c>
      <c r="J38" s="71">
        <f t="shared" si="1"/>
        <v>8.1225806451612907</v>
      </c>
      <c r="K38" s="73">
        <f t="shared" si="3"/>
        <v>1.55</v>
      </c>
      <c r="L38" s="74">
        <f t="shared" si="2"/>
        <v>1259</v>
      </c>
      <c r="M38" s="77">
        <f t="shared" si="4"/>
        <v>8.1225806451612907</v>
      </c>
      <c r="N38" s="69"/>
      <c r="O38" s="74"/>
      <c r="P38" s="65"/>
      <c r="Q38" s="78"/>
      <c r="R38" s="69"/>
      <c r="S38" s="68"/>
      <c r="T38" s="73"/>
      <c r="U38" s="69"/>
      <c r="V38" s="65"/>
      <c r="W38" s="15">
        <f t="shared" si="7"/>
        <v>1.87</v>
      </c>
      <c r="X38" s="74">
        <f t="shared" si="8"/>
        <v>1406</v>
      </c>
      <c r="Y38" s="65">
        <f t="shared" si="9"/>
        <v>7.5187165775401068</v>
      </c>
    </row>
    <row r="39" spans="1:25" s="1" customFormat="1" x14ac:dyDescent="0.25">
      <c r="A39" s="10" t="s">
        <v>110</v>
      </c>
      <c r="B39" s="20">
        <v>0.32</v>
      </c>
      <c r="C39" s="22">
        <v>147</v>
      </c>
      <c r="D39" s="65">
        <f t="shared" si="10"/>
        <v>4.59375</v>
      </c>
      <c r="E39" s="76"/>
      <c r="F39" s="74"/>
      <c r="G39" s="68"/>
      <c r="H39" s="69">
        <v>1.49</v>
      </c>
      <c r="I39" s="70">
        <v>1174</v>
      </c>
      <c r="J39" s="71">
        <f t="shared" si="1"/>
        <v>7.8791946308724832</v>
      </c>
      <c r="K39" s="73">
        <f t="shared" si="3"/>
        <v>1.49</v>
      </c>
      <c r="L39" s="74">
        <f t="shared" si="2"/>
        <v>1174</v>
      </c>
      <c r="M39" s="77">
        <f t="shared" si="4"/>
        <v>7.8791946308724832</v>
      </c>
      <c r="N39" s="69"/>
      <c r="O39" s="74"/>
      <c r="P39" s="65"/>
      <c r="Q39" s="78"/>
      <c r="R39" s="69"/>
      <c r="S39" s="68"/>
      <c r="T39" s="73"/>
      <c r="U39" s="69"/>
      <c r="V39" s="65"/>
      <c r="W39" s="15">
        <f t="shared" si="7"/>
        <v>1.81</v>
      </c>
      <c r="X39" s="74">
        <f t="shared" si="8"/>
        <v>1321</v>
      </c>
      <c r="Y39" s="65">
        <f t="shared" si="9"/>
        <v>7.2983425414364635</v>
      </c>
    </row>
    <row r="40" spans="1:25" x14ac:dyDescent="0.25">
      <c r="A40" s="7" t="s">
        <v>42</v>
      </c>
      <c r="B40" s="75">
        <v>15.56</v>
      </c>
      <c r="C40" s="74">
        <v>4421</v>
      </c>
      <c r="D40" s="65">
        <f t="shared" si="10"/>
        <v>2.8412596401028276</v>
      </c>
      <c r="E40" s="76"/>
      <c r="F40" s="74"/>
      <c r="G40" s="68"/>
      <c r="H40" s="69">
        <v>1.49</v>
      </c>
      <c r="I40" s="70">
        <v>1174</v>
      </c>
      <c r="J40" s="71">
        <f t="shared" si="1"/>
        <v>7.8791946308724832</v>
      </c>
      <c r="K40" s="73">
        <f t="shared" si="3"/>
        <v>1.49</v>
      </c>
      <c r="L40" s="74">
        <f t="shared" si="2"/>
        <v>1174</v>
      </c>
      <c r="M40" s="77">
        <f t="shared" si="4"/>
        <v>7.8791946308724832</v>
      </c>
      <c r="N40" s="69"/>
      <c r="O40" s="74"/>
      <c r="P40" s="65"/>
      <c r="Q40" s="78"/>
      <c r="R40" s="69"/>
      <c r="S40" s="68"/>
      <c r="T40" s="73"/>
      <c r="U40" s="69"/>
      <c r="V40" s="65"/>
      <c r="W40" s="15">
        <f t="shared" si="7"/>
        <v>17.05</v>
      </c>
      <c r="X40" s="74">
        <f t="shared" si="8"/>
        <v>5595</v>
      </c>
      <c r="Y40" s="65">
        <f t="shared" si="9"/>
        <v>3.2815249266862168</v>
      </c>
    </row>
    <row r="41" spans="1:25" s="1" customFormat="1" x14ac:dyDescent="0.25">
      <c r="A41" s="7" t="s">
        <v>37</v>
      </c>
      <c r="B41" s="75">
        <v>0.46</v>
      </c>
      <c r="C41" s="74">
        <v>205</v>
      </c>
      <c r="D41" s="65">
        <f t="shared" si="10"/>
        <v>4.4565217391304346</v>
      </c>
      <c r="E41" s="76"/>
      <c r="F41" s="74"/>
      <c r="G41" s="68"/>
      <c r="H41" s="69">
        <v>4.84</v>
      </c>
      <c r="I41" s="70">
        <v>4034</v>
      </c>
      <c r="J41" s="71">
        <f t="shared" si="1"/>
        <v>8.3347107438016526</v>
      </c>
      <c r="K41" s="73">
        <f t="shared" si="3"/>
        <v>4.84</v>
      </c>
      <c r="L41" s="74">
        <f t="shared" si="2"/>
        <v>4034</v>
      </c>
      <c r="M41" s="77">
        <f t="shared" si="4"/>
        <v>8.3347107438016526</v>
      </c>
      <c r="N41" s="69"/>
      <c r="O41" s="74"/>
      <c r="P41" s="65"/>
      <c r="Q41" s="78"/>
      <c r="R41" s="69"/>
      <c r="S41" s="68"/>
      <c r="T41" s="73"/>
      <c r="U41" s="69"/>
      <c r="V41" s="65"/>
      <c r="W41" s="15">
        <f t="shared" si="7"/>
        <v>5.3</v>
      </c>
      <c r="X41" s="74">
        <f t="shared" si="8"/>
        <v>4239</v>
      </c>
      <c r="Y41" s="65">
        <f t="shared" si="9"/>
        <v>7.9981132075471706</v>
      </c>
    </row>
    <row r="42" spans="1:25" x14ac:dyDescent="0.25">
      <c r="A42" s="7" t="s">
        <v>43</v>
      </c>
      <c r="B42" s="75">
        <v>0.32</v>
      </c>
      <c r="C42" s="74">
        <v>147</v>
      </c>
      <c r="D42" s="65">
        <f t="shared" si="10"/>
        <v>4.59375</v>
      </c>
      <c r="E42" s="76"/>
      <c r="F42" s="74"/>
      <c r="G42" s="68"/>
      <c r="H42" s="69">
        <v>2.35</v>
      </c>
      <c r="I42" s="70">
        <v>2099</v>
      </c>
      <c r="J42" s="71">
        <f t="shared" si="1"/>
        <v>8.9319148936170212</v>
      </c>
      <c r="K42" s="73">
        <f t="shared" si="3"/>
        <v>2.35</v>
      </c>
      <c r="L42" s="74">
        <f t="shared" si="2"/>
        <v>2099</v>
      </c>
      <c r="M42" s="77">
        <f t="shared" si="4"/>
        <v>8.9319148936170212</v>
      </c>
      <c r="N42" s="69"/>
      <c r="O42" s="74"/>
      <c r="P42" s="65"/>
      <c r="Q42" s="78"/>
      <c r="R42" s="69"/>
      <c r="S42" s="68"/>
      <c r="T42" s="73"/>
      <c r="U42" s="69"/>
      <c r="V42" s="65"/>
      <c r="W42" s="15">
        <f t="shared" si="7"/>
        <v>2.67</v>
      </c>
      <c r="X42" s="74">
        <f t="shared" si="8"/>
        <v>2246</v>
      </c>
      <c r="Y42" s="65">
        <f t="shared" si="9"/>
        <v>8.4119850187265914</v>
      </c>
    </row>
    <row r="43" spans="1:25" s="1" customFormat="1" x14ac:dyDescent="0.25">
      <c r="A43" s="7" t="s">
        <v>76</v>
      </c>
      <c r="B43" s="75">
        <v>8.3699999999999992</v>
      </c>
      <c r="C43" s="74">
        <v>1484</v>
      </c>
      <c r="D43" s="65">
        <f t="shared" si="10"/>
        <v>1.7729988052568699</v>
      </c>
      <c r="E43" s="76">
        <v>65.95</v>
      </c>
      <c r="F43" s="70">
        <v>113784</v>
      </c>
      <c r="G43" s="68">
        <f t="shared" si="0"/>
        <v>17.253070507960576</v>
      </c>
      <c r="H43" s="69">
        <v>505.19</v>
      </c>
      <c r="I43" s="70">
        <v>78650</v>
      </c>
      <c r="J43" s="71">
        <f t="shared" si="1"/>
        <v>1.5568400007917813</v>
      </c>
      <c r="K43" s="73">
        <f t="shared" si="3"/>
        <v>571.14</v>
      </c>
      <c r="L43" s="74">
        <f t="shared" si="2"/>
        <v>192434</v>
      </c>
      <c r="M43" s="77">
        <f t="shared" si="4"/>
        <v>3.3692964947298383</v>
      </c>
      <c r="N43" s="69"/>
      <c r="O43" s="74"/>
      <c r="P43" s="65"/>
      <c r="Q43" s="78"/>
      <c r="R43" s="69"/>
      <c r="S43" s="68"/>
      <c r="T43" s="73"/>
      <c r="U43" s="69"/>
      <c r="V43" s="65"/>
      <c r="W43" s="15">
        <f t="shared" si="7"/>
        <v>579.51</v>
      </c>
      <c r="X43" s="74">
        <f t="shared" si="8"/>
        <v>193918</v>
      </c>
      <c r="Y43" s="65">
        <f t="shared" si="9"/>
        <v>3.3462407896326209</v>
      </c>
    </row>
    <row r="44" spans="1:25" x14ac:dyDescent="0.25">
      <c r="A44" s="7" t="s">
        <v>44</v>
      </c>
      <c r="B44" s="75">
        <v>47.81</v>
      </c>
      <c r="C44" s="74">
        <v>22433</v>
      </c>
      <c r="D44" s="65">
        <f t="shared" si="10"/>
        <v>4.6921146203723065</v>
      </c>
      <c r="E44" s="76">
        <v>146.22</v>
      </c>
      <c r="F44" s="70">
        <v>109478</v>
      </c>
      <c r="G44" s="68">
        <f t="shared" si="0"/>
        <v>7.4872110518396937</v>
      </c>
      <c r="H44" s="69">
        <v>213.74</v>
      </c>
      <c r="I44" s="70">
        <v>202703</v>
      </c>
      <c r="J44" s="71">
        <f t="shared" si="1"/>
        <v>9.4836249649106392</v>
      </c>
      <c r="K44" s="73">
        <f t="shared" si="3"/>
        <v>359.96000000000004</v>
      </c>
      <c r="L44" s="74">
        <f t="shared" si="2"/>
        <v>312181</v>
      </c>
      <c r="M44" s="77">
        <f t="shared" si="4"/>
        <v>8.6726580731192353</v>
      </c>
      <c r="N44" s="69">
        <v>1867.95</v>
      </c>
      <c r="O44" s="69">
        <v>180534</v>
      </c>
      <c r="P44" s="65">
        <f>O44/N44/100</f>
        <v>0.96648197221553034</v>
      </c>
      <c r="Q44" s="134">
        <v>1685</v>
      </c>
      <c r="R44" s="69">
        <v>146835</v>
      </c>
      <c r="S44" s="68">
        <f t="shared" si="6"/>
        <v>0.87142433234421357</v>
      </c>
      <c r="T44" s="73">
        <f>Q44+N44</f>
        <v>3552.95</v>
      </c>
      <c r="U44" s="74">
        <f>R44+O44</f>
        <v>327369</v>
      </c>
      <c r="V44" s="65">
        <f>U44/T44/100</f>
        <v>0.92140052632319625</v>
      </c>
      <c r="W44" s="15">
        <f t="shared" si="7"/>
        <v>3960.72</v>
      </c>
      <c r="X44" s="74">
        <f t="shared" si="8"/>
        <v>661983</v>
      </c>
      <c r="Y44" s="65">
        <f t="shared" si="9"/>
        <v>1.6713703569048053</v>
      </c>
    </row>
    <row r="45" spans="1:25" x14ac:dyDescent="0.25">
      <c r="A45" s="7" t="s">
        <v>45</v>
      </c>
      <c r="B45" s="75">
        <v>597.57000000000005</v>
      </c>
      <c r="C45" s="74">
        <v>98929</v>
      </c>
      <c r="D45" s="65">
        <f t="shared" si="10"/>
        <v>1.6555215288585436</v>
      </c>
      <c r="E45" s="76">
        <v>1094.78</v>
      </c>
      <c r="F45" s="70">
        <v>90011</v>
      </c>
      <c r="G45" s="68">
        <f t="shared" si="0"/>
        <v>0.82218345238312718</v>
      </c>
      <c r="H45" s="69">
        <v>266.06</v>
      </c>
      <c r="I45" s="70">
        <v>46278</v>
      </c>
      <c r="J45" s="71">
        <f t="shared" si="1"/>
        <v>1.7393820942644516</v>
      </c>
      <c r="K45" s="73">
        <f t="shared" si="3"/>
        <v>1360.84</v>
      </c>
      <c r="L45" s="74">
        <f t="shared" si="2"/>
        <v>136289</v>
      </c>
      <c r="M45" s="77">
        <f t="shared" si="4"/>
        <v>1.0015064225037478</v>
      </c>
      <c r="N45" s="69">
        <v>70</v>
      </c>
      <c r="O45" s="69">
        <v>4270</v>
      </c>
      <c r="P45" s="65">
        <f>O45/N45/100</f>
        <v>0.61</v>
      </c>
      <c r="Q45" s="78"/>
      <c r="R45" s="69"/>
      <c r="S45" s="68"/>
      <c r="T45" s="73">
        <f>Q45+N45</f>
        <v>70</v>
      </c>
      <c r="U45" s="69">
        <v>4270</v>
      </c>
      <c r="V45" s="65">
        <f>U45/T45/100</f>
        <v>0.61</v>
      </c>
      <c r="W45" s="15">
        <f t="shared" si="7"/>
        <v>2028.4099999999999</v>
      </c>
      <c r="X45" s="74">
        <f t="shared" si="8"/>
        <v>239488</v>
      </c>
      <c r="Y45" s="65">
        <f t="shared" si="9"/>
        <v>1.1806686025014668</v>
      </c>
    </row>
    <row r="46" spans="1:25" ht="15.75" thickBot="1" x14ac:dyDescent="0.3">
      <c r="A46" s="8" t="s">
        <v>46</v>
      </c>
      <c r="B46" s="94">
        <v>0.27</v>
      </c>
      <c r="C46" s="95"/>
      <c r="D46" s="101">
        <f t="shared" si="10"/>
        <v>0</v>
      </c>
      <c r="E46" s="96"/>
      <c r="F46" s="95"/>
      <c r="G46" s="140"/>
      <c r="H46" s="100">
        <v>3.85</v>
      </c>
      <c r="I46" s="141">
        <v>5085</v>
      </c>
      <c r="J46" s="137">
        <f t="shared" si="1"/>
        <v>13.207792207792208</v>
      </c>
      <c r="K46" s="99">
        <f t="shared" si="3"/>
        <v>3.85</v>
      </c>
      <c r="L46" s="95">
        <f t="shared" si="2"/>
        <v>5085</v>
      </c>
      <c r="M46" s="138">
        <f t="shared" si="4"/>
        <v>13.207792207792208</v>
      </c>
      <c r="N46" s="100"/>
      <c r="O46" s="95"/>
      <c r="P46" s="101"/>
      <c r="Q46" s="97"/>
      <c r="R46" s="100"/>
      <c r="S46" s="98"/>
      <c r="T46" s="99"/>
      <c r="U46" s="100"/>
      <c r="V46" s="101"/>
      <c r="W46" s="16">
        <f t="shared" si="7"/>
        <v>4.12</v>
      </c>
      <c r="X46" s="95">
        <f t="shared" si="8"/>
        <v>5085</v>
      </c>
      <c r="Y46" s="101">
        <f t="shared" si="9"/>
        <v>12.342233009708737</v>
      </c>
    </row>
    <row r="47" spans="1:25" s="151" customFormat="1" ht="16.5" thickTop="1" x14ac:dyDescent="0.25">
      <c r="A47" s="158" t="s">
        <v>47</v>
      </c>
      <c r="B47" s="145">
        <f>B48+B49+B50+B51+B52+B53+B54+B55+B56+B57+B58+B59+B61+B60+B62+B64+B65+B66+B68+B67+B69+B70+B72+B71+B73</f>
        <v>2140.46</v>
      </c>
      <c r="C47" s="146">
        <f>SUM(C48:C73)</f>
        <v>429757</v>
      </c>
      <c r="D47" s="147">
        <f t="shared" si="10"/>
        <v>2.0077787017743849</v>
      </c>
      <c r="E47" s="162">
        <f>SUM(E48:E73)</f>
        <v>18743.246250000004</v>
      </c>
      <c r="F47" s="156">
        <f>SUM(F48:F73)</f>
        <v>1824871</v>
      </c>
      <c r="G47" s="149">
        <f>F47/E47/100</f>
        <v>0.97361522953901314</v>
      </c>
      <c r="H47" s="150">
        <f>SUM(H48:H73)</f>
        <v>11110.34</v>
      </c>
      <c r="I47" s="150">
        <f>SUM(I48:I73)</f>
        <v>3280559</v>
      </c>
      <c r="J47" s="152">
        <f>I47/H47/100</f>
        <v>2.9527080179364447</v>
      </c>
      <c r="K47" s="153">
        <f t="shared" si="3"/>
        <v>29853.586250000004</v>
      </c>
      <c r="L47" s="146">
        <f t="shared" si="2"/>
        <v>5105430</v>
      </c>
      <c r="M47" s="159"/>
      <c r="N47" s="150"/>
      <c r="O47" s="146"/>
      <c r="P47" s="147"/>
      <c r="Q47" s="156"/>
      <c r="R47" s="150"/>
      <c r="S47" s="149"/>
      <c r="T47" s="153"/>
      <c r="U47" s="146"/>
      <c r="V47" s="147"/>
      <c r="W47" s="160">
        <f t="shared" si="7"/>
        <v>31994.046250000003</v>
      </c>
      <c r="X47" s="146">
        <f t="shared" si="8"/>
        <v>5535187</v>
      </c>
      <c r="Y47" s="147">
        <f t="shared" si="9"/>
        <v>1.7300678247284835</v>
      </c>
    </row>
    <row r="48" spans="1:25" s="1" customFormat="1" x14ac:dyDescent="0.25">
      <c r="A48" s="10" t="s">
        <v>80</v>
      </c>
      <c r="B48" s="20">
        <v>0.27</v>
      </c>
      <c r="C48" s="22">
        <v>127</v>
      </c>
      <c r="D48" s="65">
        <f t="shared" si="10"/>
        <v>4.7037037037037033</v>
      </c>
      <c r="E48" s="82">
        <v>78.040000000000006</v>
      </c>
      <c r="F48" s="22">
        <v>80563</v>
      </c>
      <c r="G48" s="68">
        <f t="shared" si="0"/>
        <v>10.323295745771397</v>
      </c>
      <c r="H48" s="69">
        <v>4.21</v>
      </c>
      <c r="I48" s="70">
        <v>3305</v>
      </c>
      <c r="J48" s="71">
        <f t="shared" si="1"/>
        <v>7.8503562945368177</v>
      </c>
      <c r="K48" s="73">
        <f t="shared" si="3"/>
        <v>82.25</v>
      </c>
      <c r="L48" s="74">
        <f t="shared" si="2"/>
        <v>83868</v>
      </c>
      <c r="M48" s="77">
        <f t="shared" si="4"/>
        <v>10.196717325227963</v>
      </c>
      <c r="N48" s="69"/>
      <c r="O48" s="74"/>
      <c r="P48" s="67"/>
      <c r="Q48" s="83"/>
      <c r="R48" s="80"/>
      <c r="S48" s="72"/>
      <c r="T48" s="85"/>
      <c r="U48" s="80"/>
      <c r="V48" s="67"/>
      <c r="W48" s="15">
        <f t="shared" si="7"/>
        <v>82.52</v>
      </c>
      <c r="X48" s="74">
        <f t="shared" si="8"/>
        <v>83995</v>
      </c>
      <c r="Y48" s="65">
        <f t="shared" si="9"/>
        <v>10.178744546776539</v>
      </c>
    </row>
    <row r="49" spans="1:25" s="1" customFormat="1" x14ac:dyDescent="0.25">
      <c r="A49" s="10" t="s">
        <v>84</v>
      </c>
      <c r="B49" s="76">
        <v>5.59</v>
      </c>
      <c r="C49" s="22">
        <v>2894</v>
      </c>
      <c r="D49" s="65">
        <f t="shared" si="10"/>
        <v>5.1771019677996426</v>
      </c>
      <c r="E49" s="82">
        <v>118.59</v>
      </c>
      <c r="F49" s="86">
        <v>138657</v>
      </c>
      <c r="G49" s="68">
        <f t="shared" si="0"/>
        <v>11.692132557551226</v>
      </c>
      <c r="H49" s="69">
        <v>92.54</v>
      </c>
      <c r="I49" s="70">
        <v>69830</v>
      </c>
      <c r="J49" s="71">
        <f t="shared" si="1"/>
        <v>7.5459260860168573</v>
      </c>
      <c r="K49" s="73">
        <f t="shared" si="3"/>
        <v>211.13</v>
      </c>
      <c r="L49" s="74">
        <f t="shared" si="2"/>
        <v>208487</v>
      </c>
      <c r="M49" s="77">
        <f t="shared" si="4"/>
        <v>9.8748164637900828</v>
      </c>
      <c r="N49" s="69"/>
      <c r="O49" s="74"/>
      <c r="P49" s="65"/>
      <c r="Q49" s="83"/>
      <c r="R49" s="80"/>
      <c r="S49" s="72"/>
      <c r="T49" s="73"/>
      <c r="U49" s="74"/>
      <c r="V49" s="65"/>
      <c r="W49" s="15">
        <f t="shared" si="7"/>
        <v>216.72</v>
      </c>
      <c r="X49" s="74">
        <f t="shared" si="8"/>
        <v>211381</v>
      </c>
      <c r="Y49" s="65">
        <f t="shared" si="9"/>
        <v>9.7536452565522342</v>
      </c>
    </row>
    <row r="50" spans="1:25" s="1" customFormat="1" x14ac:dyDescent="0.25">
      <c r="A50" s="10" t="s">
        <v>81</v>
      </c>
      <c r="B50" s="20">
        <v>0.28000000000000003</v>
      </c>
      <c r="C50" s="22"/>
      <c r="D50" s="65">
        <f t="shared" si="10"/>
        <v>0</v>
      </c>
      <c r="E50" s="82">
        <v>0.9</v>
      </c>
      <c r="F50" s="22">
        <v>81</v>
      </c>
      <c r="G50" s="68">
        <f t="shared" si="0"/>
        <v>0.9</v>
      </c>
      <c r="H50" s="69">
        <v>1.19</v>
      </c>
      <c r="I50" s="70">
        <v>1020</v>
      </c>
      <c r="J50" s="71">
        <f t="shared" si="1"/>
        <v>8.571428571428573</v>
      </c>
      <c r="K50" s="73">
        <f t="shared" si="3"/>
        <v>2.09</v>
      </c>
      <c r="L50" s="74">
        <f t="shared" si="2"/>
        <v>1101</v>
      </c>
      <c r="M50" s="77">
        <f t="shared" si="4"/>
        <v>5.2679425837320579</v>
      </c>
      <c r="N50" s="69"/>
      <c r="O50" s="74"/>
      <c r="P50" s="67"/>
      <c r="Q50" s="83"/>
      <c r="R50" s="80"/>
      <c r="S50" s="72"/>
      <c r="T50" s="85"/>
      <c r="U50" s="80"/>
      <c r="V50" s="67"/>
      <c r="W50" s="15">
        <f t="shared" si="7"/>
        <v>2.37</v>
      </c>
      <c r="X50" s="74">
        <f t="shared" si="8"/>
        <v>1101</v>
      </c>
      <c r="Y50" s="65">
        <f t="shared" si="9"/>
        <v>4.6455696202531644</v>
      </c>
    </row>
    <row r="51" spans="1:25" s="1" customFormat="1" x14ac:dyDescent="0.25">
      <c r="A51" s="10" t="s">
        <v>67</v>
      </c>
      <c r="B51" s="20">
        <v>0.68</v>
      </c>
      <c r="C51" s="22">
        <v>462</v>
      </c>
      <c r="D51" s="65">
        <f t="shared" si="10"/>
        <v>6.7941176470588234</v>
      </c>
      <c r="E51" s="82"/>
      <c r="F51" s="22"/>
      <c r="G51" s="68"/>
      <c r="H51" s="69">
        <v>3.53</v>
      </c>
      <c r="I51" s="70">
        <v>3169</v>
      </c>
      <c r="J51" s="71">
        <f t="shared" si="1"/>
        <v>8.9773371104815869</v>
      </c>
      <c r="K51" s="73">
        <f t="shared" si="3"/>
        <v>3.53</v>
      </c>
      <c r="L51" s="74">
        <f t="shared" si="2"/>
        <v>3169</v>
      </c>
      <c r="M51" s="77">
        <f t="shared" si="4"/>
        <v>8.9773371104815869</v>
      </c>
      <c r="N51" s="69"/>
      <c r="O51" s="74"/>
      <c r="P51" s="67"/>
      <c r="Q51" s="83"/>
      <c r="R51" s="80"/>
      <c r="S51" s="72"/>
      <c r="T51" s="85"/>
      <c r="U51" s="80"/>
      <c r="V51" s="67"/>
      <c r="W51" s="15">
        <f t="shared" si="7"/>
        <v>4.21</v>
      </c>
      <c r="X51" s="74">
        <f t="shared" si="8"/>
        <v>3631</v>
      </c>
      <c r="Y51" s="65">
        <f t="shared" si="9"/>
        <v>8.6247030878859849</v>
      </c>
    </row>
    <row r="52" spans="1:25" s="1" customFormat="1" x14ac:dyDescent="0.25">
      <c r="A52" s="10" t="s">
        <v>101</v>
      </c>
      <c r="B52" s="20">
        <v>0.32</v>
      </c>
      <c r="C52" s="22">
        <v>149</v>
      </c>
      <c r="D52" s="65">
        <f t="shared" si="10"/>
        <v>4.65625</v>
      </c>
      <c r="E52" s="82">
        <f>C52/B52/100</f>
        <v>4.65625</v>
      </c>
      <c r="F52" s="69">
        <v>121</v>
      </c>
      <c r="G52" s="68">
        <f t="shared" si="0"/>
        <v>0.25986577181208054</v>
      </c>
      <c r="H52" s="69">
        <v>1.85</v>
      </c>
      <c r="I52" s="70">
        <v>1268</v>
      </c>
      <c r="J52" s="71">
        <f t="shared" si="1"/>
        <v>6.8540540540540542</v>
      </c>
      <c r="K52" s="73">
        <f t="shared" si="3"/>
        <v>6.5062499999999996</v>
      </c>
      <c r="L52" s="74">
        <f t="shared" si="2"/>
        <v>1389</v>
      </c>
      <c r="M52" s="77">
        <f t="shared" si="4"/>
        <v>2.134870317002882</v>
      </c>
      <c r="N52" s="69"/>
      <c r="O52" s="74"/>
      <c r="P52" s="67"/>
      <c r="Q52" s="83"/>
      <c r="R52" s="80"/>
      <c r="S52" s="72"/>
      <c r="T52" s="85"/>
      <c r="U52" s="80"/>
      <c r="V52" s="67"/>
      <c r="W52" s="15">
        <f t="shared" si="7"/>
        <v>6.8262499999999999</v>
      </c>
      <c r="X52" s="74">
        <f t="shared" si="8"/>
        <v>1538</v>
      </c>
      <c r="Y52" s="65">
        <f t="shared" si="9"/>
        <v>2.2530672038088264</v>
      </c>
    </row>
    <row r="53" spans="1:25" s="1" customFormat="1" x14ac:dyDescent="0.25">
      <c r="A53" s="10" t="s">
        <v>93</v>
      </c>
      <c r="B53" s="20">
        <v>0.32</v>
      </c>
      <c r="C53" s="22">
        <v>147</v>
      </c>
      <c r="D53" s="65">
        <f t="shared" si="10"/>
        <v>4.59375</v>
      </c>
      <c r="E53" s="82"/>
      <c r="F53" s="22"/>
      <c r="G53" s="68"/>
      <c r="H53" s="69">
        <v>1.49</v>
      </c>
      <c r="I53" s="70">
        <v>1174</v>
      </c>
      <c r="J53" s="71">
        <f t="shared" si="1"/>
        <v>7.8791946308724832</v>
      </c>
      <c r="K53" s="73">
        <f t="shared" si="3"/>
        <v>1.49</v>
      </c>
      <c r="L53" s="74">
        <f t="shared" si="2"/>
        <v>1174</v>
      </c>
      <c r="M53" s="77">
        <f t="shared" si="4"/>
        <v>7.8791946308724832</v>
      </c>
      <c r="N53" s="69"/>
      <c r="O53" s="74"/>
      <c r="P53" s="67"/>
      <c r="Q53" s="83"/>
      <c r="R53" s="80"/>
      <c r="S53" s="72"/>
      <c r="T53" s="85"/>
      <c r="U53" s="80"/>
      <c r="V53" s="67"/>
      <c r="W53" s="15">
        <f t="shared" si="7"/>
        <v>1.81</v>
      </c>
      <c r="X53" s="74">
        <f t="shared" si="8"/>
        <v>1321</v>
      </c>
      <c r="Y53" s="65">
        <f t="shared" si="9"/>
        <v>7.2983425414364635</v>
      </c>
    </row>
    <row r="54" spans="1:25" s="1" customFormat="1" x14ac:dyDescent="0.25">
      <c r="A54" s="10" t="s">
        <v>68</v>
      </c>
      <c r="B54" s="20">
        <v>0.32</v>
      </c>
      <c r="C54" s="22">
        <v>147</v>
      </c>
      <c r="D54" s="65">
        <f t="shared" si="10"/>
        <v>4.59375</v>
      </c>
      <c r="E54" s="82"/>
      <c r="F54" s="22"/>
      <c r="G54" s="68"/>
      <c r="H54" s="69">
        <v>1.49</v>
      </c>
      <c r="I54" s="83">
        <v>1174</v>
      </c>
      <c r="J54" s="71">
        <f t="shared" si="1"/>
        <v>7.8791946308724832</v>
      </c>
      <c r="K54" s="73">
        <f t="shared" si="3"/>
        <v>1.49</v>
      </c>
      <c r="L54" s="74">
        <f t="shared" si="2"/>
        <v>1174</v>
      </c>
      <c r="M54" s="77">
        <f t="shared" si="4"/>
        <v>7.8791946308724832</v>
      </c>
      <c r="N54" s="69"/>
      <c r="O54" s="74"/>
      <c r="P54" s="67"/>
      <c r="Q54" s="83"/>
      <c r="R54" s="80"/>
      <c r="S54" s="72"/>
      <c r="T54" s="85"/>
      <c r="U54" s="80"/>
      <c r="V54" s="67"/>
      <c r="W54" s="15">
        <f t="shared" si="7"/>
        <v>1.81</v>
      </c>
      <c r="X54" s="74">
        <f t="shared" si="8"/>
        <v>1321</v>
      </c>
      <c r="Y54" s="65">
        <f t="shared" si="9"/>
        <v>7.2983425414364635</v>
      </c>
    </row>
    <row r="55" spans="1:25" x14ac:dyDescent="0.25">
      <c r="A55" s="7" t="s">
        <v>48</v>
      </c>
      <c r="B55" s="75">
        <v>0.32</v>
      </c>
      <c r="C55" s="87">
        <v>296</v>
      </c>
      <c r="D55" s="65">
        <f t="shared" si="10"/>
        <v>9.25</v>
      </c>
      <c r="E55" s="76">
        <v>0.3</v>
      </c>
      <c r="F55" s="70">
        <v>120</v>
      </c>
      <c r="G55" s="68">
        <f t="shared" si="0"/>
        <v>4</v>
      </c>
      <c r="H55" s="69">
        <v>2.98</v>
      </c>
      <c r="I55" s="70">
        <v>2365</v>
      </c>
      <c r="J55" s="71">
        <f t="shared" si="1"/>
        <v>7.9362416107382545</v>
      </c>
      <c r="K55" s="73">
        <f t="shared" si="3"/>
        <v>3.28</v>
      </c>
      <c r="L55" s="74">
        <f t="shared" si="2"/>
        <v>2485</v>
      </c>
      <c r="M55" s="77">
        <f t="shared" si="4"/>
        <v>7.5762195121951219</v>
      </c>
      <c r="N55" s="69"/>
      <c r="O55" s="2"/>
      <c r="P55" s="65"/>
      <c r="Q55" s="78"/>
      <c r="R55" s="69"/>
      <c r="S55" s="68"/>
      <c r="T55" s="73"/>
      <c r="U55" s="69"/>
      <c r="V55" s="65"/>
      <c r="W55" s="15">
        <f t="shared" si="7"/>
        <v>3.5999999999999996</v>
      </c>
      <c r="X55" s="74">
        <f t="shared" si="8"/>
        <v>2781</v>
      </c>
      <c r="Y55" s="65">
        <f t="shared" si="9"/>
        <v>7.7250000000000014</v>
      </c>
    </row>
    <row r="56" spans="1:25" s="1" customFormat="1" x14ac:dyDescent="0.25">
      <c r="A56" s="8" t="s">
        <v>69</v>
      </c>
      <c r="B56" s="88">
        <v>99.04</v>
      </c>
      <c r="C56" s="69">
        <v>30458</v>
      </c>
      <c r="D56" s="65">
        <f t="shared" si="10"/>
        <v>3.0753231017770593</v>
      </c>
      <c r="E56" s="76">
        <v>494.87</v>
      </c>
      <c r="F56" s="70">
        <v>250736</v>
      </c>
      <c r="G56" s="68">
        <f t="shared" si="0"/>
        <v>5.0667043870107298</v>
      </c>
      <c r="H56" s="69">
        <v>424.68</v>
      </c>
      <c r="I56" s="70">
        <v>180668</v>
      </c>
      <c r="J56" s="71">
        <f t="shared" si="1"/>
        <v>4.2542149383064896</v>
      </c>
      <c r="K56" s="73">
        <f t="shared" si="3"/>
        <v>919.55</v>
      </c>
      <c r="L56" s="74">
        <f t="shared" si="2"/>
        <v>431404</v>
      </c>
      <c r="M56" s="77">
        <f t="shared" si="4"/>
        <v>4.6914686531455603</v>
      </c>
      <c r="N56" s="69">
        <v>200</v>
      </c>
      <c r="O56" s="69">
        <v>62000</v>
      </c>
      <c r="P56" s="65">
        <f>O56/N56/100</f>
        <v>3.1</v>
      </c>
      <c r="Q56" s="78"/>
      <c r="R56" s="69"/>
      <c r="S56" s="68"/>
      <c r="T56" s="73">
        <f>N56</f>
        <v>200</v>
      </c>
      <c r="U56" s="74">
        <f>O56</f>
        <v>62000</v>
      </c>
      <c r="V56" s="65">
        <f>U56/T56/100</f>
        <v>3.1</v>
      </c>
      <c r="W56" s="15">
        <f t="shared" si="7"/>
        <v>1218.5899999999999</v>
      </c>
      <c r="X56" s="74">
        <f t="shared" si="8"/>
        <v>523862</v>
      </c>
      <c r="Y56" s="65">
        <f t="shared" si="9"/>
        <v>4.2989192427313538</v>
      </c>
    </row>
    <row r="57" spans="1:25" s="1" customFormat="1" x14ac:dyDescent="0.25">
      <c r="A57" s="8" t="s">
        <v>102</v>
      </c>
      <c r="B57" s="88">
        <v>0.32</v>
      </c>
      <c r="C57" s="79">
        <v>147</v>
      </c>
      <c r="D57" s="65">
        <f t="shared" si="10"/>
        <v>4.59375</v>
      </c>
      <c r="E57" s="76"/>
      <c r="F57" s="74"/>
      <c r="G57" s="68"/>
      <c r="H57" s="69">
        <v>1.49</v>
      </c>
      <c r="I57" s="70">
        <v>1145</v>
      </c>
      <c r="J57" s="71">
        <f t="shared" si="1"/>
        <v>7.6845637583892623</v>
      </c>
      <c r="K57" s="73">
        <f t="shared" si="3"/>
        <v>1.49</v>
      </c>
      <c r="L57" s="74">
        <f t="shared" si="2"/>
        <v>1145</v>
      </c>
      <c r="M57" s="77">
        <f t="shared" si="4"/>
        <v>7.6845637583892623</v>
      </c>
      <c r="N57" s="69"/>
      <c r="O57" s="2"/>
      <c r="P57" s="65"/>
      <c r="Q57" s="78"/>
      <c r="R57" s="69"/>
      <c r="S57" s="68"/>
      <c r="T57" s="73"/>
      <c r="U57" s="74"/>
      <c r="V57" s="65"/>
      <c r="W57" s="15">
        <f t="shared" si="7"/>
        <v>1.81</v>
      </c>
      <c r="X57" s="74">
        <f t="shared" si="8"/>
        <v>1292</v>
      </c>
      <c r="Y57" s="65">
        <f t="shared" si="9"/>
        <v>7.1381215469613259</v>
      </c>
    </row>
    <row r="58" spans="1:25" s="1" customFormat="1" x14ac:dyDescent="0.25">
      <c r="A58" s="8" t="s">
        <v>70</v>
      </c>
      <c r="B58" s="88">
        <v>89.6</v>
      </c>
      <c r="C58" s="87">
        <v>15155</v>
      </c>
      <c r="D58" s="65">
        <f t="shared" si="10"/>
        <v>1.69140625</v>
      </c>
      <c r="E58" s="76">
        <v>27.61</v>
      </c>
      <c r="F58" s="70">
        <v>8042</v>
      </c>
      <c r="G58" s="68">
        <f t="shared" si="0"/>
        <v>2.9127127852227455</v>
      </c>
      <c r="H58" s="69">
        <v>23.32</v>
      </c>
      <c r="I58" s="70">
        <v>11159</v>
      </c>
      <c r="J58" s="71">
        <f t="shared" si="1"/>
        <v>4.7851629502572903</v>
      </c>
      <c r="K58" s="73">
        <f t="shared" si="3"/>
        <v>50.93</v>
      </c>
      <c r="L58" s="74">
        <f t="shared" si="2"/>
        <v>19201</v>
      </c>
      <c r="M58" s="77">
        <f t="shared" si="4"/>
        <v>3.7700765756921264</v>
      </c>
      <c r="N58" s="69"/>
      <c r="O58" s="2"/>
      <c r="P58" s="65"/>
      <c r="Q58" s="78"/>
      <c r="R58" s="69"/>
      <c r="S58" s="68"/>
      <c r="T58" s="73"/>
      <c r="U58" s="69"/>
      <c r="V58" s="65"/>
      <c r="W58" s="15">
        <f t="shared" si="7"/>
        <v>140.53</v>
      </c>
      <c r="X58" s="74">
        <f t="shared" si="8"/>
        <v>34356</v>
      </c>
      <c r="Y58" s="65">
        <f t="shared" si="9"/>
        <v>2.444744894328613</v>
      </c>
    </row>
    <row r="59" spans="1:25" x14ac:dyDescent="0.25">
      <c r="A59" s="8" t="s">
        <v>49</v>
      </c>
      <c r="B59" s="88">
        <v>287.3</v>
      </c>
      <c r="C59" s="87">
        <v>65588</v>
      </c>
      <c r="D59" s="65">
        <f t="shared" si="10"/>
        <v>2.2829098503306646</v>
      </c>
      <c r="E59" s="76">
        <v>17599.580000000002</v>
      </c>
      <c r="F59" s="70">
        <v>846951</v>
      </c>
      <c r="G59" s="68">
        <f t="shared" si="0"/>
        <v>0.48123364307557331</v>
      </c>
      <c r="H59" s="69">
        <v>9768.61</v>
      </c>
      <c r="I59" s="70">
        <v>2472521</v>
      </c>
      <c r="J59" s="71">
        <f t="shared" si="1"/>
        <v>2.5310878415659954</v>
      </c>
      <c r="K59" s="73">
        <f t="shared" si="3"/>
        <v>27368.190000000002</v>
      </c>
      <c r="L59" s="74">
        <f t="shared" si="2"/>
        <v>3319472</v>
      </c>
      <c r="M59" s="77">
        <f t="shared" si="4"/>
        <v>1.2128942396263691</v>
      </c>
      <c r="N59" s="69">
        <v>0.05</v>
      </c>
      <c r="O59" s="69">
        <v>27</v>
      </c>
      <c r="P59" s="65">
        <f>O59/N59/100</f>
        <v>5.4</v>
      </c>
      <c r="Q59" s="78"/>
      <c r="R59" s="69"/>
      <c r="S59" s="68"/>
      <c r="T59" s="73">
        <f>N59</f>
        <v>0.05</v>
      </c>
      <c r="U59" s="74">
        <v>27</v>
      </c>
      <c r="V59" s="65">
        <f>U59/T59/100</f>
        <v>5.4</v>
      </c>
      <c r="W59" s="15">
        <f t="shared" si="7"/>
        <v>27655.54</v>
      </c>
      <c r="X59" s="74">
        <f t="shared" si="8"/>
        <v>3385087</v>
      </c>
      <c r="Y59" s="65">
        <f t="shared" si="9"/>
        <v>1.2240176832562299</v>
      </c>
    </row>
    <row r="60" spans="1:25" s="1" customFormat="1" x14ac:dyDescent="0.25">
      <c r="A60" s="8" t="s">
        <v>85</v>
      </c>
      <c r="B60" s="88">
        <v>0.41</v>
      </c>
      <c r="C60" s="87">
        <v>342</v>
      </c>
      <c r="D60" s="65">
        <f t="shared" si="10"/>
        <v>8.3414634146341466</v>
      </c>
      <c r="E60" s="76">
        <v>19.87</v>
      </c>
      <c r="F60" s="70">
        <v>46168</v>
      </c>
      <c r="G60" s="68">
        <f t="shared" si="0"/>
        <v>23.235027679919476</v>
      </c>
      <c r="H60" s="69">
        <v>34.24</v>
      </c>
      <c r="I60" s="70">
        <v>40304</v>
      </c>
      <c r="J60" s="71">
        <f t="shared" si="1"/>
        <v>11.771028037383179</v>
      </c>
      <c r="K60" s="73">
        <f t="shared" si="3"/>
        <v>54.11</v>
      </c>
      <c r="L60" s="74">
        <f t="shared" si="2"/>
        <v>86472</v>
      </c>
      <c r="M60" s="77">
        <f t="shared" si="4"/>
        <v>15.98077989281094</v>
      </c>
      <c r="N60" s="69"/>
      <c r="O60" s="74"/>
      <c r="P60" s="65"/>
      <c r="Q60" s="78"/>
      <c r="R60" s="69"/>
      <c r="S60" s="68"/>
      <c r="T60" s="73"/>
      <c r="U60" s="69"/>
      <c r="V60" s="65"/>
      <c r="W60" s="15">
        <f t="shared" si="7"/>
        <v>54.519999999999996</v>
      </c>
      <c r="X60" s="74">
        <f t="shared" si="8"/>
        <v>86814</v>
      </c>
      <c r="Y60" s="65">
        <f t="shared" si="9"/>
        <v>15.923330887747616</v>
      </c>
    </row>
    <row r="61" spans="1:25" s="1" customFormat="1" x14ac:dyDescent="0.25">
      <c r="A61" s="8" t="s">
        <v>104</v>
      </c>
      <c r="B61" s="88">
        <v>0.32</v>
      </c>
      <c r="C61" s="87">
        <v>118</v>
      </c>
      <c r="D61" s="65">
        <f t="shared" si="10"/>
        <v>3.6875</v>
      </c>
      <c r="E61" s="76"/>
      <c r="F61" s="74"/>
      <c r="G61" s="68"/>
      <c r="H61" s="69"/>
      <c r="I61" s="78"/>
      <c r="J61" s="71"/>
      <c r="K61" s="73">
        <f t="shared" si="3"/>
        <v>0</v>
      </c>
      <c r="L61" s="74">
        <f t="shared" si="2"/>
        <v>0</v>
      </c>
      <c r="M61" s="77"/>
      <c r="N61" s="69"/>
      <c r="O61" s="74"/>
      <c r="P61" s="65"/>
      <c r="Q61" s="78"/>
      <c r="R61" s="69"/>
      <c r="S61" s="68"/>
      <c r="T61" s="73"/>
      <c r="U61" s="69"/>
      <c r="V61" s="65"/>
      <c r="W61" s="15">
        <f t="shared" si="7"/>
        <v>0.32</v>
      </c>
      <c r="X61" s="74">
        <f t="shared" si="8"/>
        <v>118</v>
      </c>
      <c r="Y61" s="65">
        <f t="shared" si="9"/>
        <v>3.6875</v>
      </c>
    </row>
    <row r="62" spans="1:25" ht="17.25" customHeight="1" x14ac:dyDescent="0.25">
      <c r="A62" s="8" t="s">
        <v>50</v>
      </c>
      <c r="B62" s="88">
        <v>0.32</v>
      </c>
      <c r="C62" s="87">
        <v>147</v>
      </c>
      <c r="D62" s="65">
        <f t="shared" si="10"/>
        <v>4.59375</v>
      </c>
      <c r="E62" s="76"/>
      <c r="F62" s="74"/>
      <c r="G62" s="68"/>
      <c r="H62" s="69">
        <v>1.49</v>
      </c>
      <c r="I62" s="70">
        <v>1174</v>
      </c>
      <c r="J62" s="71">
        <f t="shared" si="1"/>
        <v>7.8791946308724832</v>
      </c>
      <c r="K62" s="73">
        <f t="shared" si="3"/>
        <v>1.49</v>
      </c>
      <c r="L62" s="74">
        <f t="shared" si="2"/>
        <v>1174</v>
      </c>
      <c r="M62" s="77">
        <f t="shared" si="4"/>
        <v>7.8791946308724832</v>
      </c>
      <c r="N62" s="69"/>
      <c r="O62" s="74"/>
      <c r="P62" s="65"/>
      <c r="Q62" s="78"/>
      <c r="R62" s="69"/>
      <c r="S62" s="68"/>
      <c r="T62" s="73"/>
      <c r="U62" s="69"/>
      <c r="V62" s="65"/>
      <c r="W62" s="15">
        <f t="shared" si="7"/>
        <v>1.81</v>
      </c>
      <c r="X62" s="74">
        <f t="shared" si="8"/>
        <v>1321</v>
      </c>
      <c r="Y62" s="65">
        <f t="shared" si="9"/>
        <v>7.2983425414364635</v>
      </c>
    </row>
    <row r="63" spans="1:25" s="1" customFormat="1" ht="17.25" customHeight="1" x14ac:dyDescent="0.25">
      <c r="A63" s="8" t="s">
        <v>74</v>
      </c>
      <c r="B63" s="88"/>
      <c r="C63" s="87"/>
      <c r="D63" s="65"/>
      <c r="E63" s="89">
        <v>12.3</v>
      </c>
      <c r="F63" s="87">
        <v>2069</v>
      </c>
      <c r="G63" s="68">
        <f t="shared" si="0"/>
        <v>1.6821138211382112</v>
      </c>
      <c r="H63" s="69">
        <v>362.6</v>
      </c>
      <c r="I63" s="70">
        <v>60296</v>
      </c>
      <c r="J63" s="71">
        <f t="shared" si="1"/>
        <v>1.6628792057363484</v>
      </c>
      <c r="K63" s="73">
        <f t="shared" si="3"/>
        <v>374.90000000000003</v>
      </c>
      <c r="L63" s="74">
        <f t="shared" si="2"/>
        <v>62365</v>
      </c>
      <c r="M63" s="77">
        <f t="shared" si="4"/>
        <v>1.6635102694051744</v>
      </c>
      <c r="N63" s="69"/>
      <c r="O63" s="74"/>
      <c r="P63" s="92"/>
      <c r="Q63" s="110"/>
      <c r="R63" s="79"/>
      <c r="S63" s="90"/>
      <c r="T63" s="91"/>
      <c r="U63" s="79"/>
      <c r="V63" s="92"/>
      <c r="W63" s="15">
        <f t="shared" si="7"/>
        <v>374.90000000000003</v>
      </c>
      <c r="X63" s="74">
        <f t="shared" si="8"/>
        <v>62365</v>
      </c>
      <c r="Y63" s="65">
        <f t="shared" si="9"/>
        <v>1.6635102694051744</v>
      </c>
    </row>
    <row r="64" spans="1:25" s="1" customFormat="1" ht="17.25" customHeight="1" x14ac:dyDescent="0.25">
      <c r="A64" s="8" t="s">
        <v>73</v>
      </c>
      <c r="B64" s="88">
        <v>99.45</v>
      </c>
      <c r="C64" s="87"/>
      <c r="D64" s="65">
        <f t="shared" si="10"/>
        <v>0</v>
      </c>
      <c r="E64" s="89">
        <v>5.88</v>
      </c>
      <c r="F64" s="70">
        <v>4025</v>
      </c>
      <c r="G64" s="68">
        <f t="shared" si="0"/>
        <v>6.8452380952380949</v>
      </c>
      <c r="H64" s="69">
        <v>2.25</v>
      </c>
      <c r="I64" s="70">
        <v>465</v>
      </c>
      <c r="J64" s="71">
        <f t="shared" si="1"/>
        <v>2.0666666666666664</v>
      </c>
      <c r="K64" s="73">
        <f t="shared" si="3"/>
        <v>8.129999999999999</v>
      </c>
      <c r="L64" s="74">
        <f t="shared" si="2"/>
        <v>4490</v>
      </c>
      <c r="M64" s="77">
        <f t="shared" si="4"/>
        <v>5.5227552275522758</v>
      </c>
      <c r="N64" s="69"/>
      <c r="O64" s="74"/>
      <c r="P64" s="92"/>
      <c r="Q64" s="110"/>
      <c r="R64" s="79"/>
      <c r="S64" s="90"/>
      <c r="T64" s="91"/>
      <c r="U64" s="79"/>
      <c r="V64" s="92"/>
      <c r="W64" s="15">
        <f t="shared" si="7"/>
        <v>107.58</v>
      </c>
      <c r="X64" s="74">
        <f t="shared" si="8"/>
        <v>4490</v>
      </c>
      <c r="Y64" s="65">
        <f t="shared" si="9"/>
        <v>0.41736382227179775</v>
      </c>
    </row>
    <row r="65" spans="1:25" s="1" customFormat="1" ht="17.25" customHeight="1" x14ac:dyDescent="0.25">
      <c r="A65" s="8" t="s">
        <v>72</v>
      </c>
      <c r="B65" s="88">
        <v>75.87</v>
      </c>
      <c r="C65" s="87">
        <v>14488</v>
      </c>
      <c r="D65" s="65">
        <f t="shared" si="10"/>
        <v>1.9095821800448132</v>
      </c>
      <c r="E65" s="89"/>
      <c r="F65" s="87"/>
      <c r="G65" s="68"/>
      <c r="H65" s="69">
        <v>1.19</v>
      </c>
      <c r="I65" s="70">
        <v>1043</v>
      </c>
      <c r="J65" s="71">
        <f t="shared" si="1"/>
        <v>8.764705882352942</v>
      </c>
      <c r="K65" s="73">
        <f t="shared" si="3"/>
        <v>1.19</v>
      </c>
      <c r="L65" s="74">
        <f t="shared" si="2"/>
        <v>1043</v>
      </c>
      <c r="M65" s="77">
        <f t="shared" si="4"/>
        <v>8.764705882352942</v>
      </c>
      <c r="N65" s="69"/>
      <c r="O65" s="74"/>
      <c r="P65" s="92"/>
      <c r="Q65" s="110"/>
      <c r="R65" s="79"/>
      <c r="S65" s="90"/>
      <c r="T65" s="91"/>
      <c r="U65" s="79"/>
      <c r="V65" s="92"/>
      <c r="W65" s="15">
        <f t="shared" si="7"/>
        <v>77.06</v>
      </c>
      <c r="X65" s="74">
        <f t="shared" si="8"/>
        <v>15531</v>
      </c>
      <c r="Y65" s="65">
        <f t="shared" si="9"/>
        <v>2.0154425123280562</v>
      </c>
    </row>
    <row r="66" spans="1:25" s="1" customFormat="1" ht="17.25" customHeight="1" x14ac:dyDescent="0.25">
      <c r="A66" s="8" t="s">
        <v>106</v>
      </c>
      <c r="B66" s="88">
        <v>0.27</v>
      </c>
      <c r="C66" s="87">
        <v>130</v>
      </c>
      <c r="D66" s="65">
        <f t="shared" si="10"/>
        <v>4.8148148148148149</v>
      </c>
      <c r="E66" s="89"/>
      <c r="F66" s="87"/>
      <c r="G66" s="68"/>
      <c r="H66" s="69">
        <v>2.2999999999999998</v>
      </c>
      <c r="I66" s="70">
        <v>1727</v>
      </c>
      <c r="J66" s="71">
        <f t="shared" si="1"/>
        <v>7.5086956521739134</v>
      </c>
      <c r="K66" s="73">
        <f t="shared" si="3"/>
        <v>2.2999999999999998</v>
      </c>
      <c r="L66" s="74">
        <f t="shared" si="2"/>
        <v>1727</v>
      </c>
      <c r="M66" s="77">
        <f t="shared" si="4"/>
        <v>7.5086956521739134</v>
      </c>
      <c r="N66" s="69"/>
      <c r="O66" s="74"/>
      <c r="P66" s="92"/>
      <c r="Q66" s="110"/>
      <c r="R66" s="79"/>
      <c r="S66" s="90"/>
      <c r="T66" s="91"/>
      <c r="U66" s="79"/>
      <c r="V66" s="92"/>
      <c r="W66" s="15">
        <f t="shared" si="7"/>
        <v>2.57</v>
      </c>
      <c r="X66" s="74">
        <f t="shared" si="8"/>
        <v>1857</v>
      </c>
      <c r="Y66" s="65">
        <f t="shared" si="9"/>
        <v>7.2256809338521411</v>
      </c>
    </row>
    <row r="67" spans="1:25" x14ac:dyDescent="0.25">
      <c r="A67" s="8" t="s">
        <v>51</v>
      </c>
      <c r="B67" s="88">
        <v>0.27</v>
      </c>
      <c r="C67" s="87">
        <v>127</v>
      </c>
      <c r="D67" s="65">
        <f t="shared" si="10"/>
        <v>4.7037037037037033</v>
      </c>
      <c r="E67" s="89"/>
      <c r="F67" s="87"/>
      <c r="G67" s="68"/>
      <c r="H67" s="69"/>
      <c r="I67" s="93"/>
      <c r="J67" s="71"/>
      <c r="K67" s="73">
        <f t="shared" si="3"/>
        <v>0</v>
      </c>
      <c r="L67" s="74">
        <f t="shared" si="2"/>
        <v>0</v>
      </c>
      <c r="M67" s="77"/>
      <c r="N67" s="69"/>
      <c r="O67" s="74"/>
      <c r="P67" s="92"/>
      <c r="Q67" s="110"/>
      <c r="R67" s="79"/>
      <c r="S67" s="90"/>
      <c r="T67" s="91"/>
      <c r="U67" s="79"/>
      <c r="V67" s="92"/>
      <c r="W67" s="15">
        <f t="shared" si="7"/>
        <v>0.27</v>
      </c>
      <c r="X67" s="74">
        <f t="shared" si="8"/>
        <v>127</v>
      </c>
      <c r="Y67" s="65">
        <f t="shared" si="9"/>
        <v>4.7037037037037033</v>
      </c>
    </row>
    <row r="68" spans="1:25" s="1" customFormat="1" x14ac:dyDescent="0.25">
      <c r="A68" s="8" t="s">
        <v>105</v>
      </c>
      <c r="B68" s="88">
        <v>0.05</v>
      </c>
      <c r="C68" s="87">
        <v>6</v>
      </c>
      <c r="D68" s="65">
        <f t="shared" si="10"/>
        <v>1.2</v>
      </c>
      <c r="E68" s="89">
        <v>0.1</v>
      </c>
      <c r="F68" s="87">
        <v>12</v>
      </c>
      <c r="G68" s="68">
        <f t="shared" si="0"/>
        <v>1.2</v>
      </c>
      <c r="H68" s="69">
        <v>0.05</v>
      </c>
      <c r="I68" s="93">
        <v>6</v>
      </c>
      <c r="J68" s="71">
        <f t="shared" si="1"/>
        <v>1.2</v>
      </c>
      <c r="K68" s="73">
        <f t="shared" si="3"/>
        <v>0.15000000000000002</v>
      </c>
      <c r="L68" s="74">
        <f t="shared" si="2"/>
        <v>18</v>
      </c>
      <c r="M68" s="77">
        <f t="shared" si="4"/>
        <v>1.2</v>
      </c>
      <c r="N68" s="69"/>
      <c r="O68" s="74"/>
      <c r="P68" s="92"/>
      <c r="Q68" s="110"/>
      <c r="R68" s="79"/>
      <c r="S68" s="90"/>
      <c r="T68" s="91"/>
      <c r="U68" s="79"/>
      <c r="V68" s="92"/>
      <c r="W68" s="15">
        <f t="shared" si="7"/>
        <v>0.2</v>
      </c>
      <c r="X68" s="74">
        <f t="shared" si="8"/>
        <v>24</v>
      </c>
      <c r="Y68" s="65">
        <f t="shared" si="9"/>
        <v>1.2</v>
      </c>
    </row>
    <row r="69" spans="1:25" s="1" customFormat="1" x14ac:dyDescent="0.25">
      <c r="A69" s="8" t="s">
        <v>107</v>
      </c>
      <c r="B69" s="88">
        <v>0.27</v>
      </c>
      <c r="C69" s="87">
        <v>127</v>
      </c>
      <c r="D69" s="65">
        <f t="shared" si="10"/>
        <v>4.7037037037037033</v>
      </c>
      <c r="E69" s="89"/>
      <c r="F69" s="74"/>
      <c r="G69" s="68"/>
      <c r="H69" s="69"/>
      <c r="I69" s="93"/>
      <c r="J69" s="71"/>
      <c r="K69" s="73">
        <f t="shared" si="3"/>
        <v>0</v>
      </c>
      <c r="L69" s="74">
        <f t="shared" si="2"/>
        <v>0</v>
      </c>
      <c r="M69" s="77"/>
      <c r="N69" s="69"/>
      <c r="O69" s="74"/>
      <c r="P69" s="92"/>
      <c r="Q69" s="110"/>
      <c r="R69" s="79"/>
      <c r="S69" s="90"/>
      <c r="T69" s="91"/>
      <c r="U69" s="79"/>
      <c r="V69" s="92"/>
      <c r="W69" s="15">
        <f t="shared" si="7"/>
        <v>0.27</v>
      </c>
      <c r="X69" s="74">
        <f t="shared" si="8"/>
        <v>127</v>
      </c>
      <c r="Y69" s="65">
        <f t="shared" si="9"/>
        <v>4.7037037037037033</v>
      </c>
    </row>
    <row r="70" spans="1:25" s="1" customFormat="1" x14ac:dyDescent="0.25">
      <c r="A70" s="8" t="s">
        <v>88</v>
      </c>
      <c r="B70" s="88">
        <v>4.91</v>
      </c>
      <c r="C70" s="87">
        <v>4183</v>
      </c>
      <c r="D70" s="65">
        <f t="shared" si="10"/>
        <v>8.5193482688391029</v>
      </c>
      <c r="E70" s="89">
        <v>7.22</v>
      </c>
      <c r="F70" s="70">
        <v>11743</v>
      </c>
      <c r="G70" s="68">
        <f t="shared" ref="G70:G100" si="15">F70/E70/100</f>
        <v>16.264542936288091</v>
      </c>
      <c r="H70" s="69">
        <v>112.65</v>
      </c>
      <c r="I70" s="70">
        <v>44960</v>
      </c>
      <c r="J70" s="71">
        <f t="shared" ref="J70:J97" si="16">I70/H70/100</f>
        <v>3.9911229471815357</v>
      </c>
      <c r="K70" s="73">
        <f t="shared" si="3"/>
        <v>119.87</v>
      </c>
      <c r="L70" s="74">
        <f t="shared" si="3"/>
        <v>56703</v>
      </c>
      <c r="M70" s="77">
        <f t="shared" si="4"/>
        <v>4.7303745724534911</v>
      </c>
      <c r="N70" s="69"/>
      <c r="O70" s="74"/>
      <c r="P70" s="92"/>
      <c r="Q70" s="110"/>
      <c r="R70" s="79"/>
      <c r="S70" s="90"/>
      <c r="T70" s="91"/>
      <c r="U70" s="79"/>
      <c r="V70" s="92"/>
      <c r="W70" s="15">
        <f t="shared" si="7"/>
        <v>124.78</v>
      </c>
      <c r="X70" s="74">
        <f t="shared" si="8"/>
        <v>60886</v>
      </c>
      <c r="Y70" s="65">
        <f t="shared" si="9"/>
        <v>4.879467863439654</v>
      </c>
    </row>
    <row r="71" spans="1:25" s="1" customFormat="1" x14ac:dyDescent="0.25">
      <c r="A71" s="8" t="s">
        <v>90</v>
      </c>
      <c r="B71" s="88">
        <v>0.27</v>
      </c>
      <c r="C71" s="87">
        <v>130</v>
      </c>
      <c r="D71" s="65">
        <f t="shared" si="10"/>
        <v>4.8148148148148149</v>
      </c>
      <c r="E71" s="89"/>
      <c r="F71" s="74"/>
      <c r="G71" s="68"/>
      <c r="H71" s="69">
        <v>1.19</v>
      </c>
      <c r="I71" s="70">
        <v>1043</v>
      </c>
      <c r="J71" s="71">
        <f t="shared" si="16"/>
        <v>8.764705882352942</v>
      </c>
      <c r="K71" s="73">
        <f t="shared" ref="K71:L97" si="17">SUM(H71,E71)</f>
        <v>1.19</v>
      </c>
      <c r="L71" s="74">
        <f t="shared" si="17"/>
        <v>1043</v>
      </c>
      <c r="M71" s="77">
        <f t="shared" ref="M71:M97" si="18">L71/K71/100</f>
        <v>8.764705882352942</v>
      </c>
      <c r="N71" s="69"/>
      <c r="O71" s="74"/>
      <c r="P71" s="92"/>
      <c r="Q71" s="110"/>
      <c r="R71" s="79"/>
      <c r="S71" s="90"/>
      <c r="T71" s="91"/>
      <c r="U71" s="79"/>
      <c r="V71" s="92"/>
      <c r="W71" s="15">
        <f t="shared" si="7"/>
        <v>1.46</v>
      </c>
      <c r="X71" s="74">
        <f t="shared" si="8"/>
        <v>1173</v>
      </c>
      <c r="Y71" s="65">
        <f t="shared" si="9"/>
        <v>8.0342465753424666</v>
      </c>
    </row>
    <row r="72" spans="1:25" s="1" customFormat="1" x14ac:dyDescent="0.25">
      <c r="A72" s="8" t="s">
        <v>78</v>
      </c>
      <c r="B72" s="88">
        <v>145.84</v>
      </c>
      <c r="C72" s="87">
        <v>54994</v>
      </c>
      <c r="D72" s="65">
        <f t="shared" si="10"/>
        <v>3.770844761382337</v>
      </c>
      <c r="E72" s="89">
        <v>317.93</v>
      </c>
      <c r="F72" s="70">
        <v>425581</v>
      </c>
      <c r="G72" s="68">
        <f t="shared" si="15"/>
        <v>13.385996917560469</v>
      </c>
      <c r="H72" s="69">
        <v>265</v>
      </c>
      <c r="I72" s="70">
        <v>380743</v>
      </c>
      <c r="J72" s="71">
        <f t="shared" si="16"/>
        <v>14.36766037735849</v>
      </c>
      <c r="K72" s="73">
        <f t="shared" si="17"/>
        <v>582.93000000000006</v>
      </c>
      <c r="L72" s="74">
        <f t="shared" si="17"/>
        <v>806324</v>
      </c>
      <c r="M72" s="77">
        <f t="shared" si="18"/>
        <v>13.832261163432999</v>
      </c>
      <c r="N72" s="69"/>
      <c r="O72" s="74"/>
      <c r="P72" s="92"/>
      <c r="Q72" s="110"/>
      <c r="R72" s="79"/>
      <c r="S72" s="90"/>
      <c r="T72" s="91"/>
      <c r="U72" s="79"/>
      <c r="V72" s="92"/>
      <c r="W72" s="15">
        <f t="shared" si="7"/>
        <v>728.7700000000001</v>
      </c>
      <c r="X72" s="74">
        <f t="shared" si="8"/>
        <v>861318</v>
      </c>
      <c r="Y72" s="65">
        <f t="shared" si="9"/>
        <v>11.818790564924461</v>
      </c>
    </row>
    <row r="73" spans="1:25" s="1" customFormat="1" ht="15.75" thickBot="1" x14ac:dyDescent="0.3">
      <c r="A73" s="11" t="s">
        <v>79</v>
      </c>
      <c r="B73" s="94">
        <v>1327.85</v>
      </c>
      <c r="C73" s="95">
        <v>239395</v>
      </c>
      <c r="D73" s="101">
        <f t="shared" si="10"/>
        <v>1.8028768309673535</v>
      </c>
      <c r="E73" s="96">
        <v>55.4</v>
      </c>
      <c r="F73" s="139">
        <v>10002</v>
      </c>
      <c r="G73" s="98">
        <f t="shared" si="15"/>
        <v>1.8054151624548738</v>
      </c>
      <c r="H73" s="100"/>
      <c r="I73" s="100"/>
      <c r="J73" s="137"/>
      <c r="K73" s="99">
        <f t="shared" si="17"/>
        <v>55.4</v>
      </c>
      <c r="L73" s="95">
        <f t="shared" si="17"/>
        <v>10002</v>
      </c>
      <c r="M73" s="138">
        <f t="shared" si="18"/>
        <v>1.8054151624548738</v>
      </c>
      <c r="N73" s="100"/>
      <c r="O73" s="95"/>
      <c r="P73" s="101"/>
      <c r="Q73" s="97"/>
      <c r="R73" s="100"/>
      <c r="S73" s="98"/>
      <c r="T73" s="99"/>
      <c r="U73" s="100"/>
      <c r="V73" s="101"/>
      <c r="W73" s="15">
        <f t="shared" si="7"/>
        <v>1383.25</v>
      </c>
      <c r="X73" s="74">
        <f t="shared" si="8"/>
        <v>249397</v>
      </c>
      <c r="Y73" s="65">
        <f t="shared" si="9"/>
        <v>1.8029784926802819</v>
      </c>
    </row>
    <row r="74" spans="1:25" s="151" customFormat="1" ht="16.5" thickTop="1" x14ac:dyDescent="0.25">
      <c r="A74" s="161" t="s">
        <v>52</v>
      </c>
      <c r="B74" s="145">
        <f>SUM(B75:B83)</f>
        <v>3.5399999999999996</v>
      </c>
      <c r="C74" s="146">
        <f>SUM(C75:C83)</f>
        <v>1771</v>
      </c>
      <c r="D74" s="147">
        <f t="shared" si="10"/>
        <v>5.0028248587570632</v>
      </c>
      <c r="E74" s="148"/>
      <c r="F74" s="146"/>
      <c r="G74" s="149"/>
      <c r="H74" s="150"/>
      <c r="I74" s="156"/>
      <c r="J74" s="152"/>
      <c r="K74" s="153"/>
      <c r="L74" s="146"/>
      <c r="M74" s="159"/>
      <c r="N74" s="150"/>
      <c r="O74" s="146"/>
      <c r="P74" s="147"/>
      <c r="Q74" s="156"/>
      <c r="R74" s="150"/>
      <c r="S74" s="149"/>
      <c r="T74" s="153"/>
      <c r="U74" s="150"/>
      <c r="V74" s="147"/>
      <c r="W74" s="164">
        <f t="shared" si="7"/>
        <v>3.5399999999999996</v>
      </c>
      <c r="X74" s="143">
        <f t="shared" si="8"/>
        <v>1771</v>
      </c>
      <c r="Y74" s="165">
        <f t="shared" si="9"/>
        <v>5.0028248587570632</v>
      </c>
    </row>
    <row r="75" spans="1:25" s="1" customFormat="1" x14ac:dyDescent="0.25">
      <c r="A75" s="13" t="s">
        <v>65</v>
      </c>
      <c r="B75" s="102">
        <v>0.32</v>
      </c>
      <c r="C75" s="103">
        <v>148</v>
      </c>
      <c r="D75" s="65">
        <f t="shared" si="10"/>
        <v>4.625</v>
      </c>
      <c r="E75" s="104"/>
      <c r="F75" s="74"/>
      <c r="G75" s="68"/>
      <c r="H75" s="69">
        <v>1.49</v>
      </c>
      <c r="I75" s="70">
        <v>1178</v>
      </c>
      <c r="J75" s="71">
        <f t="shared" si="16"/>
        <v>7.9060402684563762</v>
      </c>
      <c r="K75" s="73">
        <f t="shared" si="17"/>
        <v>1.49</v>
      </c>
      <c r="L75" s="74">
        <f t="shared" si="17"/>
        <v>1178</v>
      </c>
      <c r="M75" s="77">
        <f t="shared" si="18"/>
        <v>7.9060402684563762</v>
      </c>
      <c r="N75" s="69"/>
      <c r="O75" s="74"/>
      <c r="P75" s="108"/>
      <c r="Q75" s="135"/>
      <c r="R75" s="107"/>
      <c r="S75" s="105"/>
      <c r="T75" s="106"/>
      <c r="U75" s="107"/>
      <c r="V75" s="108"/>
      <c r="W75" s="15">
        <f t="shared" si="7"/>
        <v>1.81</v>
      </c>
      <c r="X75" s="74">
        <f t="shared" si="8"/>
        <v>1326</v>
      </c>
      <c r="Y75" s="65">
        <f t="shared" si="9"/>
        <v>7.3259668508287294</v>
      </c>
    </row>
    <row r="76" spans="1:25" x14ac:dyDescent="0.25">
      <c r="A76" s="8" t="s">
        <v>53</v>
      </c>
      <c r="B76" s="88">
        <v>1.63</v>
      </c>
      <c r="C76" s="87">
        <v>878</v>
      </c>
      <c r="D76" s="65">
        <f t="shared" si="10"/>
        <v>5.3865030674846626</v>
      </c>
      <c r="E76" s="89">
        <v>6.57</v>
      </c>
      <c r="F76" s="70">
        <v>1803</v>
      </c>
      <c r="G76" s="68">
        <f t="shared" si="15"/>
        <v>2.7442922374429224</v>
      </c>
      <c r="H76" s="69">
        <v>1.19</v>
      </c>
      <c r="I76" s="70">
        <v>1020</v>
      </c>
      <c r="J76" s="71">
        <f t="shared" si="16"/>
        <v>8.571428571428573</v>
      </c>
      <c r="K76" s="73">
        <f t="shared" si="17"/>
        <v>7.76</v>
      </c>
      <c r="L76" s="74">
        <f t="shared" si="17"/>
        <v>2823</v>
      </c>
      <c r="M76" s="77">
        <f t="shared" si="18"/>
        <v>3.6378865979381443</v>
      </c>
      <c r="N76" s="69"/>
      <c r="O76" s="74"/>
      <c r="P76" s="92"/>
      <c r="Q76" s="110"/>
      <c r="R76" s="79"/>
      <c r="S76" s="90"/>
      <c r="T76" s="91"/>
      <c r="U76" s="79"/>
      <c r="V76" s="92"/>
      <c r="W76" s="15">
        <f t="shared" ref="W76:W100" si="19">T76+K76+B76</f>
        <v>9.39</v>
      </c>
      <c r="X76" s="74">
        <f t="shared" ref="X76:X100" si="20">U76+L76+C76</f>
        <v>3701</v>
      </c>
      <c r="Y76" s="65">
        <f t="shared" ref="Y76:Y100" si="21">X76/W76/100</f>
        <v>3.9414270500532478</v>
      </c>
    </row>
    <row r="77" spans="1:25" s="1" customFormat="1" x14ac:dyDescent="0.25">
      <c r="A77" s="8" t="s">
        <v>92</v>
      </c>
      <c r="B77" s="88">
        <v>0.32</v>
      </c>
      <c r="C77" s="87">
        <v>147</v>
      </c>
      <c r="D77" s="65">
        <f t="shared" si="10"/>
        <v>4.59375</v>
      </c>
      <c r="E77" s="89"/>
      <c r="F77" s="87"/>
      <c r="G77" s="68"/>
      <c r="H77" s="69">
        <v>1.49</v>
      </c>
      <c r="I77" s="70">
        <v>1174</v>
      </c>
      <c r="J77" s="71">
        <f t="shared" si="16"/>
        <v>7.8791946308724832</v>
      </c>
      <c r="K77" s="73">
        <f t="shared" si="17"/>
        <v>1.49</v>
      </c>
      <c r="L77" s="74">
        <f t="shared" si="17"/>
        <v>1174</v>
      </c>
      <c r="M77" s="77">
        <f t="shared" si="18"/>
        <v>7.8791946308724832</v>
      </c>
      <c r="N77" s="69"/>
      <c r="O77" s="74"/>
      <c r="P77" s="92"/>
      <c r="Q77" s="110"/>
      <c r="R77" s="79"/>
      <c r="S77" s="90"/>
      <c r="T77" s="91"/>
      <c r="U77" s="79"/>
      <c r="V77" s="92"/>
      <c r="W77" s="15">
        <f t="shared" si="19"/>
        <v>1.81</v>
      </c>
      <c r="X77" s="74">
        <f t="shared" si="20"/>
        <v>1321</v>
      </c>
      <c r="Y77" s="65">
        <f t="shared" si="21"/>
        <v>7.2983425414364635</v>
      </c>
    </row>
    <row r="78" spans="1:25" s="1" customFormat="1" x14ac:dyDescent="0.25">
      <c r="A78" s="8" t="s">
        <v>66</v>
      </c>
      <c r="B78" s="88"/>
      <c r="C78" s="87"/>
      <c r="D78" s="65"/>
      <c r="E78" s="89"/>
      <c r="F78" s="87"/>
      <c r="G78" s="68"/>
      <c r="H78" s="69"/>
      <c r="I78" s="93"/>
      <c r="J78" s="71"/>
      <c r="K78" s="73">
        <f t="shared" si="17"/>
        <v>0</v>
      </c>
      <c r="L78" s="74">
        <f t="shared" si="17"/>
        <v>0</v>
      </c>
      <c r="M78" s="77"/>
      <c r="N78" s="69"/>
      <c r="O78" s="74"/>
      <c r="P78" s="92"/>
      <c r="Q78" s="110"/>
      <c r="R78" s="79"/>
      <c r="S78" s="90"/>
      <c r="T78" s="91"/>
      <c r="U78" s="79"/>
      <c r="V78" s="92"/>
      <c r="W78" s="15">
        <f t="shared" si="19"/>
        <v>0</v>
      </c>
      <c r="X78" s="74">
        <f t="shared" si="20"/>
        <v>0</v>
      </c>
      <c r="Y78" s="65"/>
    </row>
    <row r="79" spans="1:25" s="1" customFormat="1" x14ac:dyDescent="0.25">
      <c r="A79" s="8" t="s">
        <v>103</v>
      </c>
      <c r="B79" s="88">
        <v>0.27</v>
      </c>
      <c r="C79" s="87">
        <v>130</v>
      </c>
      <c r="D79" s="65">
        <f t="shared" ref="D79:D100" si="22">C79/B79/100</f>
        <v>4.8148148148148149</v>
      </c>
      <c r="E79" s="89"/>
      <c r="F79" s="87"/>
      <c r="G79" s="68"/>
      <c r="H79" s="69">
        <v>1.19</v>
      </c>
      <c r="I79" s="70">
        <v>1020</v>
      </c>
      <c r="J79" s="71">
        <f t="shared" si="16"/>
        <v>8.571428571428573</v>
      </c>
      <c r="K79" s="73">
        <f t="shared" si="17"/>
        <v>1.19</v>
      </c>
      <c r="L79" s="74">
        <f t="shared" si="17"/>
        <v>1020</v>
      </c>
      <c r="M79" s="77">
        <f t="shared" si="18"/>
        <v>8.571428571428573</v>
      </c>
      <c r="N79" s="69"/>
      <c r="O79" s="74"/>
      <c r="P79" s="92"/>
      <c r="Q79" s="110"/>
      <c r="R79" s="79"/>
      <c r="S79" s="90"/>
      <c r="T79" s="91"/>
      <c r="U79" s="79"/>
      <c r="V79" s="92"/>
      <c r="W79" s="15">
        <f t="shared" si="19"/>
        <v>1.46</v>
      </c>
      <c r="X79" s="74">
        <f t="shared" si="20"/>
        <v>1150</v>
      </c>
      <c r="Y79" s="65">
        <f t="shared" si="21"/>
        <v>7.8767123287671232</v>
      </c>
    </row>
    <row r="80" spans="1:25" s="1" customFormat="1" x14ac:dyDescent="0.25">
      <c r="A80" s="8" t="s">
        <v>71</v>
      </c>
      <c r="B80" s="88">
        <v>0.32</v>
      </c>
      <c r="C80" s="87">
        <v>147</v>
      </c>
      <c r="D80" s="65">
        <f t="shared" si="22"/>
        <v>4.59375</v>
      </c>
      <c r="E80" s="89"/>
      <c r="F80" s="87"/>
      <c r="G80" s="68"/>
      <c r="H80" s="69">
        <v>1.49</v>
      </c>
      <c r="I80" s="70">
        <v>1174</v>
      </c>
      <c r="J80" s="71">
        <f t="shared" si="16"/>
        <v>7.8791946308724832</v>
      </c>
      <c r="K80" s="73">
        <f t="shared" si="17"/>
        <v>1.49</v>
      </c>
      <c r="L80" s="74">
        <f t="shared" si="17"/>
        <v>1174</v>
      </c>
      <c r="M80" s="77">
        <f t="shared" si="18"/>
        <v>7.8791946308724832</v>
      </c>
      <c r="N80" s="69"/>
      <c r="O80" s="74"/>
      <c r="P80" s="92"/>
      <c r="Q80" s="110"/>
      <c r="R80" s="79"/>
      <c r="S80" s="90"/>
      <c r="T80" s="91"/>
      <c r="U80" s="79"/>
      <c r="V80" s="92"/>
      <c r="W80" s="15">
        <f t="shared" si="19"/>
        <v>1.81</v>
      </c>
      <c r="X80" s="74">
        <f t="shared" si="20"/>
        <v>1321</v>
      </c>
      <c r="Y80" s="65">
        <f t="shared" si="21"/>
        <v>7.2983425414364635</v>
      </c>
    </row>
    <row r="81" spans="1:25" s="1" customFormat="1" x14ac:dyDescent="0.25">
      <c r="A81" s="8" t="s">
        <v>75</v>
      </c>
      <c r="B81" s="88">
        <v>0.32</v>
      </c>
      <c r="C81" s="87">
        <v>151</v>
      </c>
      <c r="D81" s="65">
        <f t="shared" si="22"/>
        <v>4.71875</v>
      </c>
      <c r="E81" s="89"/>
      <c r="F81" s="87"/>
      <c r="G81" s="68"/>
      <c r="H81" s="69">
        <v>1.49</v>
      </c>
      <c r="I81" s="70">
        <v>1205</v>
      </c>
      <c r="J81" s="71">
        <f t="shared" si="16"/>
        <v>8.0872483221476514</v>
      </c>
      <c r="K81" s="73">
        <f t="shared" si="17"/>
        <v>1.49</v>
      </c>
      <c r="L81" s="74">
        <f t="shared" si="17"/>
        <v>1205</v>
      </c>
      <c r="M81" s="77">
        <f t="shared" si="18"/>
        <v>8.0872483221476514</v>
      </c>
      <c r="N81" s="69"/>
      <c r="O81" s="74"/>
      <c r="P81" s="92"/>
      <c r="Q81" s="110"/>
      <c r="R81" s="79"/>
      <c r="S81" s="90"/>
      <c r="T81" s="91"/>
      <c r="U81" s="79"/>
      <c r="V81" s="92"/>
      <c r="W81" s="15">
        <f t="shared" si="19"/>
        <v>1.81</v>
      </c>
      <c r="X81" s="74">
        <f t="shared" si="20"/>
        <v>1356</v>
      </c>
      <c r="Y81" s="65">
        <f t="shared" si="21"/>
        <v>7.4917127071823195</v>
      </c>
    </row>
    <row r="82" spans="1:25" s="1" customFormat="1" x14ac:dyDescent="0.25">
      <c r="A82" s="8" t="s">
        <v>89</v>
      </c>
      <c r="B82" s="88"/>
      <c r="C82" s="87"/>
      <c r="D82" s="65"/>
      <c r="E82" s="89"/>
      <c r="F82" s="87"/>
      <c r="G82" s="68"/>
      <c r="H82" s="109"/>
      <c r="I82" s="110"/>
      <c r="J82" s="111"/>
      <c r="K82" s="73">
        <f t="shared" si="17"/>
        <v>0</v>
      </c>
      <c r="L82" s="74">
        <f t="shared" si="17"/>
        <v>0</v>
      </c>
      <c r="M82" s="77"/>
      <c r="N82" s="69"/>
      <c r="O82" s="74"/>
      <c r="P82" s="92"/>
      <c r="Q82" s="110"/>
      <c r="R82" s="79"/>
      <c r="S82" s="90"/>
      <c r="T82" s="91"/>
      <c r="U82" s="79"/>
      <c r="V82" s="92"/>
      <c r="W82" s="15">
        <f t="shared" si="19"/>
        <v>0</v>
      </c>
      <c r="X82" s="74">
        <f t="shared" si="20"/>
        <v>0</v>
      </c>
      <c r="Y82" s="65"/>
    </row>
    <row r="83" spans="1:25" s="1" customFormat="1" ht="15.75" thickBot="1" x14ac:dyDescent="0.3">
      <c r="A83" s="21" t="s">
        <v>108</v>
      </c>
      <c r="B83" s="94">
        <v>0.36</v>
      </c>
      <c r="C83" s="95">
        <v>170</v>
      </c>
      <c r="D83" s="101">
        <f t="shared" si="22"/>
        <v>4.7222222222222223</v>
      </c>
      <c r="E83" s="96"/>
      <c r="F83" s="95"/>
      <c r="G83" s="98"/>
      <c r="H83" s="100">
        <v>1.9</v>
      </c>
      <c r="I83" s="136">
        <v>1692</v>
      </c>
      <c r="J83" s="137">
        <f t="shared" si="16"/>
        <v>8.905263157894737</v>
      </c>
      <c r="K83" s="99">
        <f t="shared" si="17"/>
        <v>1.9</v>
      </c>
      <c r="L83" s="95">
        <f t="shared" si="17"/>
        <v>1692</v>
      </c>
      <c r="M83" s="138">
        <f t="shared" si="18"/>
        <v>8.905263157894737</v>
      </c>
      <c r="N83" s="100"/>
      <c r="O83" s="95"/>
      <c r="P83" s="101"/>
      <c r="Q83" s="97"/>
      <c r="R83" s="100"/>
      <c r="S83" s="98"/>
      <c r="T83" s="99"/>
      <c r="U83" s="100"/>
      <c r="V83" s="101"/>
      <c r="W83" s="16">
        <f t="shared" si="19"/>
        <v>2.2599999999999998</v>
      </c>
      <c r="X83" s="95">
        <f t="shared" si="20"/>
        <v>1862</v>
      </c>
      <c r="Y83" s="101">
        <f t="shared" si="21"/>
        <v>8.2389380530973462</v>
      </c>
    </row>
    <row r="84" spans="1:25" s="151" customFormat="1" ht="16.5" thickTop="1" x14ac:dyDescent="0.25">
      <c r="A84" s="161" t="s">
        <v>54</v>
      </c>
      <c r="B84" s="145">
        <f>B85+B86+B87+B88</f>
        <v>4234.9600000000009</v>
      </c>
      <c r="C84" s="146">
        <f>SUM(C85:C88)</f>
        <v>1504905</v>
      </c>
      <c r="D84" s="147">
        <f t="shared" si="22"/>
        <v>3.5535282505619881</v>
      </c>
      <c r="E84" s="162">
        <f>SUM(E86:E88)</f>
        <v>13176.250000000002</v>
      </c>
      <c r="F84" s="156">
        <f>SUM(F86:F88)</f>
        <v>1781527</v>
      </c>
      <c r="G84" s="149">
        <f>F84/E84/100</f>
        <v>1.3520743762451377</v>
      </c>
      <c r="H84" s="150">
        <f>SUM(H86:H88)</f>
        <v>3073.92</v>
      </c>
      <c r="I84" s="150">
        <f>SUM(I86:I88)</f>
        <v>968103</v>
      </c>
      <c r="J84" s="152">
        <f>I84/H84/100</f>
        <v>3.1494085727670207</v>
      </c>
      <c r="K84" s="153">
        <f t="shared" si="17"/>
        <v>16250.170000000002</v>
      </c>
      <c r="L84" s="146">
        <f t="shared" si="17"/>
        <v>2749630</v>
      </c>
      <c r="M84" s="159">
        <f>L84/K84/100</f>
        <v>1.6920622984251856</v>
      </c>
      <c r="N84" s="150"/>
      <c r="O84" s="146"/>
      <c r="P84" s="147"/>
      <c r="Q84" s="156"/>
      <c r="R84" s="150"/>
      <c r="S84" s="149"/>
      <c r="T84" s="153"/>
      <c r="U84" s="146"/>
      <c r="V84" s="147"/>
      <c r="W84" s="160">
        <f t="shared" si="19"/>
        <v>20485.130000000005</v>
      </c>
      <c r="X84" s="146">
        <f t="shared" si="20"/>
        <v>4254535</v>
      </c>
      <c r="Y84" s="147">
        <f t="shared" si="21"/>
        <v>2.0768894315047053</v>
      </c>
    </row>
    <row r="85" spans="1:25" s="1" customFormat="1" x14ac:dyDescent="0.25">
      <c r="A85" s="10" t="s">
        <v>109</v>
      </c>
      <c r="B85" s="20">
        <v>0.91</v>
      </c>
      <c r="C85" s="22">
        <v>1069</v>
      </c>
      <c r="D85" s="65">
        <f t="shared" si="22"/>
        <v>11.747252747252746</v>
      </c>
      <c r="E85" s="82"/>
      <c r="F85" s="22"/>
      <c r="G85" s="68"/>
      <c r="H85" s="69"/>
      <c r="I85" s="83"/>
      <c r="J85" s="71"/>
      <c r="K85" s="73">
        <f t="shared" si="17"/>
        <v>0</v>
      </c>
      <c r="L85" s="74">
        <f t="shared" si="17"/>
        <v>0</v>
      </c>
      <c r="M85" s="77"/>
      <c r="N85" s="69"/>
      <c r="O85" s="74"/>
      <c r="P85" s="67"/>
      <c r="Q85" s="83"/>
      <c r="R85" s="80"/>
      <c r="S85" s="72"/>
      <c r="T85" s="85"/>
      <c r="U85" s="22"/>
      <c r="V85" s="67"/>
      <c r="W85" s="15">
        <f t="shared" si="19"/>
        <v>0.91</v>
      </c>
      <c r="X85" s="74">
        <f t="shared" si="20"/>
        <v>1069</v>
      </c>
      <c r="Y85" s="65">
        <f t="shared" si="21"/>
        <v>11.747252747252746</v>
      </c>
    </row>
    <row r="86" spans="1:25" x14ac:dyDescent="0.25">
      <c r="A86" s="7" t="s">
        <v>55</v>
      </c>
      <c r="B86" s="75">
        <v>48.48</v>
      </c>
      <c r="C86" s="74">
        <v>21628</v>
      </c>
      <c r="D86" s="65">
        <f t="shared" si="22"/>
        <v>4.461221122112212</v>
      </c>
      <c r="E86" s="76">
        <v>11424.42</v>
      </c>
      <c r="F86" s="86">
        <v>929491</v>
      </c>
      <c r="G86" s="68">
        <f t="shared" si="15"/>
        <v>0.81360016526003065</v>
      </c>
      <c r="H86" s="69">
        <v>2441.96</v>
      </c>
      <c r="I86" s="70">
        <v>791440</v>
      </c>
      <c r="J86" s="71">
        <f t="shared" si="16"/>
        <v>3.2410031286343757</v>
      </c>
      <c r="K86" s="73">
        <f t="shared" si="17"/>
        <v>13866.380000000001</v>
      </c>
      <c r="L86" s="74">
        <f t="shared" si="17"/>
        <v>1720931</v>
      </c>
      <c r="M86" s="77">
        <f t="shared" si="18"/>
        <v>1.2410816665921458</v>
      </c>
      <c r="N86" s="69"/>
      <c r="O86" s="74"/>
      <c r="P86" s="65"/>
      <c r="Q86" s="78"/>
      <c r="R86" s="69"/>
      <c r="S86" s="68"/>
      <c r="T86" s="73"/>
      <c r="U86" s="74"/>
      <c r="V86" s="65"/>
      <c r="W86" s="15">
        <f t="shared" si="19"/>
        <v>13914.86</v>
      </c>
      <c r="X86" s="74">
        <f t="shared" si="20"/>
        <v>1742559</v>
      </c>
      <c r="Y86" s="65">
        <f t="shared" si="21"/>
        <v>1.2523007777297075</v>
      </c>
    </row>
    <row r="87" spans="1:25" x14ac:dyDescent="0.25">
      <c r="A87" s="8" t="s">
        <v>56</v>
      </c>
      <c r="B87" s="88">
        <v>4185.3900000000003</v>
      </c>
      <c r="C87" s="70">
        <v>1482110</v>
      </c>
      <c r="D87" s="65">
        <f t="shared" si="22"/>
        <v>3.5411514817018248</v>
      </c>
      <c r="E87" s="89">
        <v>1522.46</v>
      </c>
      <c r="F87" s="70">
        <v>506133</v>
      </c>
      <c r="G87" s="68">
        <f t="shared" si="15"/>
        <v>3.3244420214652597</v>
      </c>
      <c r="H87" s="69">
        <v>631.96</v>
      </c>
      <c r="I87" s="70">
        <v>176663</v>
      </c>
      <c r="J87" s="71">
        <f t="shared" si="16"/>
        <v>2.7954775618710044</v>
      </c>
      <c r="K87" s="73">
        <f t="shared" si="17"/>
        <v>2154.42</v>
      </c>
      <c r="L87" s="74">
        <f t="shared" si="17"/>
        <v>682796</v>
      </c>
      <c r="M87" s="77">
        <f t="shared" si="18"/>
        <v>3.1692798989983384</v>
      </c>
      <c r="N87" s="69">
        <v>31002</v>
      </c>
      <c r="O87" s="69">
        <v>268119</v>
      </c>
      <c r="P87" s="92">
        <f>O87/N87/100</f>
        <v>8.6484420359976777E-2</v>
      </c>
      <c r="Q87" s="110"/>
      <c r="R87" s="79"/>
      <c r="S87" s="90"/>
      <c r="T87" s="91">
        <f>N87</f>
        <v>31002</v>
      </c>
      <c r="U87" s="74">
        <v>268119</v>
      </c>
      <c r="V87" s="92">
        <f>U87/T87/100</f>
        <v>8.6484420359976777E-2</v>
      </c>
      <c r="W87" s="15">
        <f t="shared" si="19"/>
        <v>37341.81</v>
      </c>
      <c r="X87" s="74">
        <f t="shared" si="20"/>
        <v>2433025</v>
      </c>
      <c r="Y87" s="65">
        <f t="shared" si="21"/>
        <v>0.65155518706779347</v>
      </c>
    </row>
    <row r="88" spans="1:25" s="1" customFormat="1" ht="15.75" thickBot="1" x14ac:dyDescent="0.3">
      <c r="A88" s="11" t="s">
        <v>87</v>
      </c>
      <c r="B88" s="94">
        <v>0.18</v>
      </c>
      <c r="C88" s="95">
        <v>98</v>
      </c>
      <c r="D88" s="101">
        <f t="shared" si="22"/>
        <v>5.4444444444444446</v>
      </c>
      <c r="E88" s="96">
        <v>229.37</v>
      </c>
      <c r="F88" s="95">
        <v>345903</v>
      </c>
      <c r="G88" s="98">
        <f t="shared" si="15"/>
        <v>15.080568513755068</v>
      </c>
      <c r="H88" s="100"/>
      <c r="I88" s="97"/>
      <c r="J88" s="137"/>
      <c r="K88" s="99">
        <f t="shared" si="17"/>
        <v>229.37</v>
      </c>
      <c r="L88" s="95">
        <f t="shared" si="17"/>
        <v>345903</v>
      </c>
      <c r="M88" s="138">
        <f t="shared" si="18"/>
        <v>15.080568513755068</v>
      </c>
      <c r="N88" s="100"/>
      <c r="O88" s="95"/>
      <c r="P88" s="101"/>
      <c r="Q88" s="97"/>
      <c r="R88" s="100"/>
      <c r="S88" s="98"/>
      <c r="T88" s="99"/>
      <c r="U88" s="100"/>
      <c r="V88" s="101"/>
      <c r="W88" s="16">
        <f t="shared" si="19"/>
        <v>229.55</v>
      </c>
      <c r="X88" s="95">
        <f t="shared" si="20"/>
        <v>346001</v>
      </c>
      <c r="Y88" s="101">
        <f t="shared" si="21"/>
        <v>15.073012415595731</v>
      </c>
    </row>
    <row r="89" spans="1:25" s="151" customFormat="1" ht="16.5" thickTop="1" x14ac:dyDescent="0.25">
      <c r="A89" s="161" t="s">
        <v>57</v>
      </c>
      <c r="B89" s="145">
        <f>B90+B91+B92+B93+B95</f>
        <v>35.43</v>
      </c>
      <c r="C89" s="146"/>
      <c r="D89" s="147">
        <f t="shared" si="22"/>
        <v>0</v>
      </c>
      <c r="E89" s="162">
        <f>SUM(E90:E95)</f>
        <v>150.53</v>
      </c>
      <c r="F89" s="156">
        <f>SUM(F90:F95)</f>
        <v>98476</v>
      </c>
      <c r="G89" s="149">
        <f>F89/E89/100</f>
        <v>6.541951770411214</v>
      </c>
      <c r="H89" s="150">
        <f>SUM(H90:H95)</f>
        <v>548.06999999999994</v>
      </c>
      <c r="I89" s="150">
        <f>SUM(I90:I95)</f>
        <v>65838</v>
      </c>
      <c r="J89" s="152">
        <f>I89/H89/100</f>
        <v>1.2012699107778204</v>
      </c>
      <c r="K89" s="153">
        <f t="shared" si="17"/>
        <v>698.59999999999991</v>
      </c>
      <c r="L89" s="146">
        <f t="shared" si="17"/>
        <v>164314</v>
      </c>
      <c r="M89" s="159">
        <f t="shared" si="18"/>
        <v>2.3520469510449473</v>
      </c>
      <c r="N89" s="150"/>
      <c r="O89" s="146"/>
      <c r="P89" s="166"/>
      <c r="Q89" s="156"/>
      <c r="R89" s="150"/>
      <c r="S89" s="149"/>
      <c r="T89" s="153"/>
      <c r="U89" s="150"/>
      <c r="V89" s="147"/>
      <c r="W89" s="160">
        <f t="shared" si="19"/>
        <v>734.02999999999986</v>
      </c>
      <c r="X89" s="146">
        <f t="shared" si="20"/>
        <v>164314</v>
      </c>
      <c r="Y89" s="147">
        <f t="shared" si="21"/>
        <v>2.2385188616269094</v>
      </c>
    </row>
    <row r="90" spans="1:25" x14ac:dyDescent="0.25">
      <c r="A90" s="7" t="s">
        <v>58</v>
      </c>
      <c r="B90" s="75">
        <v>0.27</v>
      </c>
      <c r="C90" s="74">
        <v>136</v>
      </c>
      <c r="D90" s="65">
        <f t="shared" si="22"/>
        <v>5.0370370370370372</v>
      </c>
      <c r="E90" s="76">
        <v>4.5</v>
      </c>
      <c r="F90" s="74">
        <v>4719</v>
      </c>
      <c r="G90" s="68">
        <f t="shared" si="15"/>
        <v>10.486666666666668</v>
      </c>
      <c r="H90" s="69">
        <v>1.19</v>
      </c>
      <c r="I90" s="70">
        <v>1020</v>
      </c>
      <c r="J90" s="71">
        <f t="shared" si="16"/>
        <v>8.571428571428573</v>
      </c>
      <c r="K90" s="73">
        <f t="shared" si="17"/>
        <v>5.6899999999999995</v>
      </c>
      <c r="L90" s="74">
        <f t="shared" si="17"/>
        <v>5739</v>
      </c>
      <c r="M90" s="77">
        <f t="shared" si="18"/>
        <v>10.086115992970123</v>
      </c>
      <c r="N90" s="69"/>
      <c r="O90" s="74"/>
      <c r="P90" s="65"/>
      <c r="Q90" s="78"/>
      <c r="R90" s="69"/>
      <c r="S90" s="68"/>
      <c r="T90" s="73"/>
      <c r="U90" s="69"/>
      <c r="V90" s="65"/>
      <c r="W90" s="15">
        <f t="shared" si="19"/>
        <v>5.9599999999999991</v>
      </c>
      <c r="X90" s="74">
        <f t="shared" si="20"/>
        <v>5875</v>
      </c>
      <c r="Y90" s="65">
        <f t="shared" si="21"/>
        <v>9.8573825503355721</v>
      </c>
    </row>
    <row r="91" spans="1:25" x14ac:dyDescent="0.25">
      <c r="A91" s="7" t="s">
        <v>59</v>
      </c>
      <c r="B91" s="75">
        <v>34.39</v>
      </c>
      <c r="C91" s="70">
        <v>11095</v>
      </c>
      <c r="D91" s="65">
        <f t="shared" si="22"/>
        <v>3.2262285548124452</v>
      </c>
      <c r="E91" s="76">
        <v>133.94999999999999</v>
      </c>
      <c r="F91" s="74">
        <v>77983</v>
      </c>
      <c r="G91" s="68">
        <f t="shared" si="15"/>
        <v>5.8217991787980603</v>
      </c>
      <c r="H91" s="69">
        <v>185.6</v>
      </c>
      <c r="I91" s="70">
        <v>64818</v>
      </c>
      <c r="J91" s="71">
        <f t="shared" si="16"/>
        <v>3.4923491379310345</v>
      </c>
      <c r="K91" s="73">
        <f t="shared" si="17"/>
        <v>319.54999999999995</v>
      </c>
      <c r="L91" s="74">
        <f t="shared" si="17"/>
        <v>142801</v>
      </c>
      <c r="M91" s="77">
        <f t="shared" si="18"/>
        <v>4.4688155218275707</v>
      </c>
      <c r="N91" s="69"/>
      <c r="O91" s="74"/>
      <c r="P91" s="65"/>
      <c r="Q91" s="78"/>
      <c r="R91" s="69"/>
      <c r="S91" s="68"/>
      <c r="T91" s="73"/>
      <c r="U91" s="69"/>
      <c r="V91" s="65"/>
      <c r="W91" s="15">
        <f t="shared" si="19"/>
        <v>353.93999999999994</v>
      </c>
      <c r="X91" s="74">
        <f t="shared" si="20"/>
        <v>153896</v>
      </c>
      <c r="Y91" s="65">
        <f t="shared" si="21"/>
        <v>4.3480815957506929</v>
      </c>
    </row>
    <row r="92" spans="1:25" x14ac:dyDescent="0.25">
      <c r="A92" s="7" t="s">
        <v>60</v>
      </c>
      <c r="B92" s="75">
        <v>0.32</v>
      </c>
      <c r="C92" s="74">
        <v>147</v>
      </c>
      <c r="D92" s="65">
        <f t="shared" si="22"/>
        <v>4.59375</v>
      </c>
      <c r="E92" s="76"/>
      <c r="F92" s="74"/>
      <c r="G92" s="68"/>
      <c r="H92" s="69"/>
      <c r="I92" s="78"/>
      <c r="J92" s="71"/>
      <c r="K92" s="73">
        <f t="shared" si="17"/>
        <v>0</v>
      </c>
      <c r="L92" s="74"/>
      <c r="M92" s="77"/>
      <c r="N92" s="69"/>
      <c r="O92" s="74"/>
      <c r="P92" s="65"/>
      <c r="Q92" s="78"/>
      <c r="R92" s="69"/>
      <c r="S92" s="68"/>
      <c r="T92" s="73"/>
      <c r="U92" s="69"/>
      <c r="V92" s="65"/>
      <c r="W92" s="15">
        <f t="shared" si="19"/>
        <v>0.32</v>
      </c>
      <c r="X92" s="74">
        <f t="shared" si="20"/>
        <v>147</v>
      </c>
      <c r="Y92" s="65">
        <f t="shared" si="21"/>
        <v>4.59375</v>
      </c>
    </row>
    <row r="93" spans="1:25" s="1" customFormat="1" x14ac:dyDescent="0.25">
      <c r="A93" s="8" t="s">
        <v>99</v>
      </c>
      <c r="B93" s="88">
        <v>0.05</v>
      </c>
      <c r="C93" s="87">
        <v>3</v>
      </c>
      <c r="D93" s="65">
        <f t="shared" si="22"/>
        <v>0.6</v>
      </c>
      <c r="E93" s="76"/>
      <c r="F93" s="74"/>
      <c r="G93" s="68"/>
      <c r="H93" s="69">
        <v>213.74</v>
      </c>
      <c r="I93" s="78"/>
      <c r="J93" s="71"/>
      <c r="K93" s="73">
        <f t="shared" si="17"/>
        <v>213.74</v>
      </c>
      <c r="L93" s="74"/>
      <c r="M93" s="77"/>
      <c r="N93" s="69"/>
      <c r="O93" s="74"/>
      <c r="P93" s="65"/>
      <c r="Q93" s="78"/>
      <c r="R93" s="69"/>
      <c r="S93" s="68"/>
      <c r="T93" s="73"/>
      <c r="U93" s="69"/>
      <c r="V93" s="65"/>
      <c r="W93" s="15">
        <f t="shared" si="19"/>
        <v>213.79000000000002</v>
      </c>
      <c r="X93" s="74">
        <f t="shared" si="20"/>
        <v>3</v>
      </c>
      <c r="Y93" s="65">
        <f t="shared" si="21"/>
        <v>1.40324617615417E-4</v>
      </c>
    </row>
    <row r="94" spans="1:25" s="1" customFormat="1" x14ac:dyDescent="0.25">
      <c r="A94" s="8" t="s">
        <v>83</v>
      </c>
      <c r="B94" s="88"/>
      <c r="C94" s="87"/>
      <c r="D94" s="65"/>
      <c r="E94" s="76"/>
      <c r="F94" s="74"/>
      <c r="G94" s="68"/>
      <c r="H94" s="69">
        <v>146</v>
      </c>
      <c r="I94" s="78"/>
      <c r="J94" s="71"/>
      <c r="K94" s="73">
        <f t="shared" si="17"/>
        <v>146</v>
      </c>
      <c r="L94" s="74"/>
      <c r="M94" s="77"/>
      <c r="N94" s="69"/>
      <c r="O94" s="74"/>
      <c r="P94" s="65"/>
      <c r="Q94" s="78"/>
      <c r="R94" s="69"/>
      <c r="S94" s="68"/>
      <c r="T94" s="73"/>
      <c r="U94" s="69"/>
      <c r="V94" s="65"/>
      <c r="W94" s="15">
        <f t="shared" si="19"/>
        <v>146</v>
      </c>
      <c r="X94" s="74">
        <f t="shared" si="20"/>
        <v>0</v>
      </c>
      <c r="Y94" s="65">
        <f t="shared" si="21"/>
        <v>0</v>
      </c>
    </row>
    <row r="95" spans="1:25" s="1" customFormat="1" ht="15.75" thickBot="1" x14ac:dyDescent="0.3">
      <c r="A95" s="8" t="s">
        <v>86</v>
      </c>
      <c r="B95" s="88">
        <v>0.4</v>
      </c>
      <c r="C95" s="87">
        <v>161</v>
      </c>
      <c r="D95" s="101">
        <f t="shared" si="22"/>
        <v>4.0250000000000004</v>
      </c>
      <c r="E95" s="96">
        <v>12.08</v>
      </c>
      <c r="F95" s="136">
        <v>15774</v>
      </c>
      <c r="G95" s="98">
        <f t="shared" si="15"/>
        <v>13.05794701986755</v>
      </c>
      <c r="H95" s="100">
        <v>1.54</v>
      </c>
      <c r="I95" s="97"/>
      <c r="J95" s="137"/>
      <c r="K95" s="99">
        <f t="shared" si="17"/>
        <v>13.620000000000001</v>
      </c>
      <c r="L95" s="95">
        <f t="shared" si="17"/>
        <v>15774</v>
      </c>
      <c r="M95" s="138">
        <f t="shared" si="18"/>
        <v>11.581497797356828</v>
      </c>
      <c r="N95" s="100"/>
      <c r="O95" s="95"/>
      <c r="P95" s="92"/>
      <c r="Q95" s="110"/>
      <c r="R95" s="79"/>
      <c r="S95" s="90"/>
      <c r="T95" s="91"/>
      <c r="U95" s="79"/>
      <c r="V95" s="92"/>
      <c r="W95" s="16">
        <f t="shared" si="19"/>
        <v>14.020000000000001</v>
      </c>
      <c r="X95" s="95">
        <f t="shared" si="20"/>
        <v>15935</v>
      </c>
      <c r="Y95" s="101">
        <f t="shared" si="21"/>
        <v>11.365905848787445</v>
      </c>
    </row>
    <row r="96" spans="1:25" s="151" customFormat="1" ht="16.5" thickTop="1" x14ac:dyDescent="0.25">
      <c r="A96" s="158" t="s">
        <v>61</v>
      </c>
      <c r="B96" s="167">
        <f>B97+B100</f>
        <v>10.709999999999999</v>
      </c>
      <c r="C96" s="168">
        <f>C97+C100</f>
        <v>2909</v>
      </c>
      <c r="D96" s="147">
        <f t="shared" si="22"/>
        <v>2.7161531279178344</v>
      </c>
      <c r="E96" s="162">
        <f>SUM(E97:E100)</f>
        <v>66.939999999999984</v>
      </c>
      <c r="F96" s="163">
        <f t="shared" ref="F96:G96" si="23">SUM(F97:F100)</f>
        <v>53605</v>
      </c>
      <c r="G96" s="163">
        <f>F96/E96/100</f>
        <v>8.0079175380938175</v>
      </c>
      <c r="H96" s="150">
        <f>SUM(H97:H100)</f>
        <v>92.36</v>
      </c>
      <c r="I96" s="150">
        <f>SUM(I97:I100)</f>
        <v>25501</v>
      </c>
      <c r="J96" s="152">
        <f>I96/H96/100</f>
        <v>2.7610437418796017</v>
      </c>
      <c r="K96" s="153">
        <f t="shared" si="17"/>
        <v>159.29999999999998</v>
      </c>
      <c r="L96" s="146">
        <f t="shared" si="17"/>
        <v>79106</v>
      </c>
      <c r="M96" s="159"/>
      <c r="N96" s="150"/>
      <c r="O96" s="146"/>
      <c r="P96" s="166"/>
      <c r="Q96" s="169"/>
      <c r="R96" s="170"/>
      <c r="S96" s="171"/>
      <c r="T96" s="172"/>
      <c r="U96" s="170"/>
      <c r="V96" s="166"/>
      <c r="W96" s="160">
        <f t="shared" si="19"/>
        <v>170.01</v>
      </c>
      <c r="X96" s="146">
        <f t="shared" si="20"/>
        <v>82015</v>
      </c>
      <c r="Y96" s="147">
        <f t="shared" si="21"/>
        <v>4.8241279924710314</v>
      </c>
    </row>
    <row r="97" spans="1:27" x14ac:dyDescent="0.25">
      <c r="A97" s="7" t="s">
        <v>62</v>
      </c>
      <c r="B97" s="75">
        <v>10.35</v>
      </c>
      <c r="C97" s="74">
        <v>2525</v>
      </c>
      <c r="D97" s="65">
        <f t="shared" si="22"/>
        <v>2.4396135265700485</v>
      </c>
      <c r="E97" s="76">
        <v>65.319999999999993</v>
      </c>
      <c r="F97" s="74">
        <v>51586</v>
      </c>
      <c r="G97" s="68">
        <f t="shared" si="15"/>
        <v>7.897428046540111</v>
      </c>
      <c r="H97" s="69">
        <v>86.53</v>
      </c>
      <c r="I97" s="70">
        <v>25501</v>
      </c>
      <c r="J97" s="71">
        <f t="shared" si="16"/>
        <v>2.9470703802149543</v>
      </c>
      <c r="K97" s="73">
        <f t="shared" si="17"/>
        <v>151.85</v>
      </c>
      <c r="L97" s="74">
        <f t="shared" si="17"/>
        <v>77087</v>
      </c>
      <c r="M97" s="77">
        <f t="shared" si="18"/>
        <v>5.0765228844254198</v>
      </c>
      <c r="N97" s="69">
        <v>214.89</v>
      </c>
      <c r="O97" s="69">
        <v>10315</v>
      </c>
      <c r="P97" s="65">
        <f>O97/N97/100</f>
        <v>0.48001302992228589</v>
      </c>
      <c r="Q97" s="134">
        <v>218.4</v>
      </c>
      <c r="R97" s="69">
        <v>10483</v>
      </c>
      <c r="S97" s="68">
        <f>R97/Q97/100</f>
        <v>0.47999084249084251</v>
      </c>
      <c r="T97" s="73">
        <f>Q97+N97</f>
        <v>433.28999999999996</v>
      </c>
      <c r="U97" s="69">
        <f>R97+O97</f>
        <v>20798</v>
      </c>
      <c r="V97" s="65">
        <f>U97/T97/100</f>
        <v>0.48000184633848003</v>
      </c>
      <c r="W97" s="15">
        <f t="shared" si="19"/>
        <v>595.49</v>
      </c>
      <c r="X97" s="74">
        <f t="shared" si="20"/>
        <v>100410</v>
      </c>
      <c r="Y97" s="65">
        <f t="shared" si="21"/>
        <v>1.6861744109892691</v>
      </c>
      <c r="Z97" s="14"/>
      <c r="AA97" s="64"/>
    </row>
    <row r="98" spans="1:27" s="1" customFormat="1" x14ac:dyDescent="0.25">
      <c r="A98" s="8" t="s">
        <v>82</v>
      </c>
      <c r="B98" s="88"/>
      <c r="C98" s="87"/>
      <c r="D98" s="65"/>
      <c r="E98" s="89">
        <v>0.6</v>
      </c>
      <c r="F98" s="87">
        <v>1520</v>
      </c>
      <c r="G98" s="68">
        <f t="shared" si="15"/>
        <v>25.333333333333336</v>
      </c>
      <c r="H98" s="69"/>
      <c r="I98" s="93"/>
      <c r="J98" s="71"/>
      <c r="K98" s="73"/>
      <c r="L98" s="74">
        <f t="shared" ref="L98:L100" si="24">SUM(I98,F98)</f>
        <v>1520</v>
      </c>
      <c r="M98" s="77"/>
      <c r="N98" s="69"/>
      <c r="O98" s="74"/>
      <c r="P98" s="92"/>
      <c r="Q98" s="110"/>
      <c r="R98" s="79"/>
      <c r="S98" s="90"/>
      <c r="T98" s="91"/>
      <c r="U98" s="79"/>
      <c r="V98" s="92"/>
      <c r="W98" s="15">
        <f t="shared" si="19"/>
        <v>0</v>
      </c>
      <c r="X98" s="74">
        <f t="shared" si="20"/>
        <v>1520</v>
      </c>
      <c r="Y98" s="65"/>
    </row>
    <row r="99" spans="1:27" s="1" customFormat="1" x14ac:dyDescent="0.25">
      <c r="A99" s="8" t="s">
        <v>77</v>
      </c>
      <c r="B99" s="88"/>
      <c r="C99" s="87"/>
      <c r="D99" s="65"/>
      <c r="E99" s="89"/>
      <c r="F99" s="74"/>
      <c r="G99" s="68"/>
      <c r="H99" s="69"/>
      <c r="I99" s="93"/>
      <c r="J99" s="84"/>
      <c r="K99" s="91"/>
      <c r="L99" s="74"/>
      <c r="M99" s="77"/>
      <c r="N99" s="69"/>
      <c r="O99" s="74"/>
      <c r="P99" s="92"/>
      <c r="Q99" s="110"/>
      <c r="R99" s="79"/>
      <c r="S99" s="90"/>
      <c r="T99" s="91"/>
      <c r="U99" s="79"/>
      <c r="V99" s="92"/>
      <c r="W99" s="15">
        <f t="shared" si="19"/>
        <v>0</v>
      </c>
      <c r="X99" s="74">
        <f t="shared" si="20"/>
        <v>0</v>
      </c>
      <c r="Y99" s="65"/>
    </row>
    <row r="100" spans="1:27" ht="15.75" thickBot="1" x14ac:dyDescent="0.3">
      <c r="A100" s="11" t="s">
        <v>63</v>
      </c>
      <c r="B100" s="94">
        <v>0.36</v>
      </c>
      <c r="C100" s="95">
        <v>384</v>
      </c>
      <c r="D100" s="101">
        <f t="shared" si="22"/>
        <v>10.666666666666668</v>
      </c>
      <c r="E100" s="96">
        <v>1.02</v>
      </c>
      <c r="F100" s="136">
        <v>499</v>
      </c>
      <c r="G100" s="98">
        <f t="shared" si="15"/>
        <v>4.8921568627450975</v>
      </c>
      <c r="H100" s="100">
        <v>5.83</v>
      </c>
      <c r="I100" s="97"/>
      <c r="J100" s="137"/>
      <c r="K100" s="99"/>
      <c r="L100" s="95">
        <f t="shared" si="24"/>
        <v>499</v>
      </c>
      <c r="M100" s="138"/>
      <c r="N100" s="100"/>
      <c r="O100" s="95"/>
      <c r="P100" s="101"/>
      <c r="Q100" s="97"/>
      <c r="R100" s="100"/>
      <c r="S100" s="98"/>
      <c r="T100" s="99"/>
      <c r="U100" s="100"/>
      <c r="V100" s="101"/>
      <c r="W100" s="16">
        <f t="shared" si="19"/>
        <v>0.36</v>
      </c>
      <c r="X100" s="95">
        <f t="shared" si="20"/>
        <v>883</v>
      </c>
      <c r="Y100" s="101">
        <f t="shared" si="21"/>
        <v>24.527777777777779</v>
      </c>
    </row>
    <row r="101" spans="1:27" ht="15.75" thickTop="1" x14ac:dyDescent="0.25">
      <c r="A101" s="19" t="s">
        <v>94</v>
      </c>
      <c r="L101" s="66"/>
      <c r="P101" s="142"/>
      <c r="Q101" s="142"/>
    </row>
    <row r="102" spans="1:27" x14ac:dyDescent="0.25">
      <c r="L102" s="66"/>
      <c r="P102" s="66"/>
      <c r="Q102" s="66"/>
    </row>
    <row r="103" spans="1:27" x14ac:dyDescent="0.25">
      <c r="L103" s="66"/>
      <c r="M103" s="66"/>
      <c r="P103" s="66"/>
      <c r="Q103" s="66"/>
    </row>
    <row r="104" spans="1:27" x14ac:dyDescent="0.25">
      <c r="L104" s="66"/>
      <c r="M104" s="66"/>
      <c r="P104" s="66"/>
      <c r="Q104" s="66"/>
    </row>
    <row r="105" spans="1:27" x14ac:dyDescent="0.25">
      <c r="L105" s="66"/>
      <c r="M105" s="66"/>
      <c r="P105" s="66"/>
      <c r="Q105" s="66"/>
    </row>
    <row r="106" spans="1:27" x14ac:dyDescent="0.25">
      <c r="L106" s="66"/>
      <c r="M106" s="66"/>
      <c r="P106" s="66"/>
      <c r="Q106" s="66"/>
    </row>
    <row r="107" spans="1:27" x14ac:dyDescent="0.25">
      <c r="I107" s="1"/>
      <c r="L107" s="66"/>
      <c r="M107" s="66"/>
      <c r="P107" s="66"/>
      <c r="Q107" s="66"/>
    </row>
    <row r="108" spans="1:27" x14ac:dyDescent="0.25">
      <c r="L108" s="66"/>
      <c r="M108" s="66"/>
      <c r="P108" s="66"/>
      <c r="Q108" s="66"/>
    </row>
    <row r="109" spans="1:27" x14ac:dyDescent="0.25">
      <c r="L109" s="66"/>
      <c r="M109" s="66"/>
      <c r="P109" s="66"/>
      <c r="Q109" s="66"/>
    </row>
    <row r="110" spans="1:27" x14ac:dyDescent="0.25">
      <c r="L110" s="66"/>
      <c r="M110" s="66"/>
      <c r="P110" s="66"/>
      <c r="Q110" s="66"/>
    </row>
    <row r="111" spans="1:27" x14ac:dyDescent="0.25">
      <c r="L111" s="66"/>
      <c r="M111" s="66"/>
      <c r="P111" s="66"/>
      <c r="Q111" s="66"/>
    </row>
    <row r="112" spans="1:27" x14ac:dyDescent="0.25">
      <c r="L112" s="66"/>
      <c r="M112" s="66"/>
      <c r="P112" s="66"/>
      <c r="Q112" s="66"/>
    </row>
    <row r="113" spans="12:17" x14ac:dyDescent="0.25">
      <c r="L113" s="66"/>
      <c r="M113" s="66"/>
      <c r="P113" s="66"/>
      <c r="Q113" s="66"/>
    </row>
    <row r="114" spans="12:17" x14ac:dyDescent="0.25">
      <c r="L114" s="66"/>
      <c r="M114" s="66"/>
      <c r="P114" s="66"/>
      <c r="Q114" s="66"/>
    </row>
    <row r="115" spans="12:17" x14ac:dyDescent="0.25">
      <c r="L115" s="66"/>
      <c r="M115" s="66"/>
      <c r="P115" s="66"/>
      <c r="Q115" s="66"/>
    </row>
    <row r="116" spans="12:17" x14ac:dyDescent="0.25">
      <c r="L116" s="66"/>
      <c r="M116" s="66"/>
      <c r="P116" s="66"/>
      <c r="Q116" s="66"/>
    </row>
    <row r="117" spans="12:17" x14ac:dyDescent="0.25">
      <c r="L117" s="66"/>
      <c r="M117" s="66"/>
      <c r="P117" s="66"/>
      <c r="Q117" s="66"/>
    </row>
    <row r="118" spans="12:17" x14ac:dyDescent="0.25">
      <c r="L118" s="66"/>
      <c r="M118" s="66"/>
      <c r="P118" s="66"/>
      <c r="Q118" s="66"/>
    </row>
    <row r="119" spans="12:17" x14ac:dyDescent="0.25">
      <c r="L119" s="66"/>
      <c r="M119" s="66"/>
      <c r="P119" s="66"/>
      <c r="Q119" s="66"/>
    </row>
    <row r="120" spans="12:17" x14ac:dyDescent="0.25">
      <c r="L120" s="66"/>
      <c r="M120" s="66"/>
      <c r="P120" s="66"/>
      <c r="Q120" s="66"/>
    </row>
    <row r="121" spans="12:17" x14ac:dyDescent="0.25">
      <c r="L121" s="66"/>
      <c r="M121" s="66"/>
      <c r="P121" s="66"/>
      <c r="Q121" s="66"/>
    </row>
    <row r="122" spans="12:17" x14ac:dyDescent="0.25">
      <c r="L122" s="66"/>
      <c r="M122" s="66"/>
      <c r="P122" s="66"/>
      <c r="Q122" s="66"/>
    </row>
    <row r="123" spans="12:17" x14ac:dyDescent="0.25">
      <c r="L123" s="66"/>
      <c r="M123" s="66"/>
      <c r="P123" s="66"/>
      <c r="Q123" s="66"/>
    </row>
    <row r="124" spans="12:17" x14ac:dyDescent="0.25">
      <c r="L124" s="66"/>
      <c r="M124" s="66"/>
      <c r="P124" s="66"/>
      <c r="Q124" s="66"/>
    </row>
    <row r="125" spans="12:17" x14ac:dyDescent="0.25">
      <c r="L125" s="66"/>
      <c r="M125" s="66"/>
      <c r="P125" s="66"/>
      <c r="Q125" s="66"/>
    </row>
    <row r="126" spans="12:17" x14ac:dyDescent="0.25">
      <c r="L126" s="66"/>
      <c r="M126" s="66"/>
      <c r="P126" s="66"/>
      <c r="Q126" s="66"/>
    </row>
    <row r="127" spans="12:17" x14ac:dyDescent="0.25">
      <c r="L127" s="66"/>
      <c r="M127" s="66"/>
      <c r="P127" s="66"/>
      <c r="Q127" s="66"/>
    </row>
    <row r="128" spans="12:17" x14ac:dyDescent="0.25">
      <c r="L128" s="66"/>
      <c r="M128" s="66"/>
      <c r="P128" s="66"/>
      <c r="Q128" s="66"/>
    </row>
    <row r="129" spans="12:17" x14ac:dyDescent="0.25">
      <c r="L129" s="66"/>
      <c r="M129" s="66"/>
      <c r="P129" s="66"/>
      <c r="Q129" s="66"/>
    </row>
    <row r="130" spans="12:17" x14ac:dyDescent="0.25">
      <c r="L130" s="66"/>
      <c r="M130" s="66"/>
      <c r="P130" s="66"/>
      <c r="Q130" s="66"/>
    </row>
    <row r="131" spans="12:17" x14ac:dyDescent="0.25">
      <c r="L131" s="66"/>
      <c r="M131" s="66"/>
      <c r="P131" s="66"/>
      <c r="Q131" s="66"/>
    </row>
    <row r="132" spans="12:17" x14ac:dyDescent="0.25">
      <c r="L132" s="66"/>
      <c r="M132" s="66"/>
      <c r="P132" s="66"/>
      <c r="Q132" s="66"/>
    </row>
    <row r="133" spans="12:17" x14ac:dyDescent="0.25">
      <c r="L133" s="66"/>
      <c r="M133" s="66"/>
      <c r="P133" s="66"/>
      <c r="Q133" s="66"/>
    </row>
    <row r="134" spans="12:17" x14ac:dyDescent="0.25">
      <c r="L134" s="66"/>
      <c r="M134" s="66"/>
      <c r="P134" s="66"/>
      <c r="Q134" s="66"/>
    </row>
    <row r="135" spans="12:17" x14ac:dyDescent="0.25">
      <c r="L135" s="66"/>
      <c r="M135" s="66"/>
      <c r="P135" s="66"/>
      <c r="Q135" s="66"/>
    </row>
    <row r="136" spans="12:17" x14ac:dyDescent="0.25">
      <c r="L136" s="66"/>
      <c r="M136" s="66"/>
      <c r="P136" s="66"/>
      <c r="Q136" s="66"/>
    </row>
    <row r="137" spans="12:17" x14ac:dyDescent="0.25">
      <c r="L137" s="66"/>
      <c r="M137" s="66"/>
      <c r="P137" s="66"/>
      <c r="Q137" s="66"/>
    </row>
    <row r="138" spans="12:17" x14ac:dyDescent="0.25">
      <c r="L138" s="66"/>
      <c r="M138" s="66"/>
      <c r="P138" s="66"/>
      <c r="Q138" s="66"/>
    </row>
    <row r="139" spans="12:17" x14ac:dyDescent="0.25">
      <c r="L139" s="66"/>
      <c r="M139" s="66"/>
      <c r="P139" s="66"/>
      <c r="Q139" s="66"/>
    </row>
    <row r="140" spans="12:17" x14ac:dyDescent="0.25">
      <c r="L140" s="66"/>
      <c r="M140" s="66"/>
      <c r="P140" s="66"/>
      <c r="Q140" s="66"/>
    </row>
    <row r="141" spans="12:17" x14ac:dyDescent="0.25">
      <c r="L141" s="66"/>
      <c r="M141" s="66"/>
      <c r="P141" s="66"/>
      <c r="Q141" s="66"/>
    </row>
    <row r="142" spans="12:17" x14ac:dyDescent="0.25">
      <c r="L142" s="66"/>
      <c r="M142" s="66"/>
      <c r="P142" s="66"/>
      <c r="Q142" s="66"/>
    </row>
    <row r="143" spans="12:17" x14ac:dyDescent="0.25">
      <c r="L143" s="66"/>
      <c r="M143" s="66"/>
      <c r="P143" s="66"/>
      <c r="Q143" s="66"/>
    </row>
    <row r="144" spans="12:17" x14ac:dyDescent="0.25">
      <c r="L144" s="66"/>
      <c r="M144" s="66"/>
      <c r="P144" s="66"/>
      <c r="Q144" s="66"/>
    </row>
    <row r="145" spans="12:17" x14ac:dyDescent="0.25">
      <c r="L145" s="66"/>
      <c r="M145" s="66"/>
      <c r="P145" s="66"/>
      <c r="Q145" s="66"/>
    </row>
    <row r="146" spans="12:17" x14ac:dyDescent="0.25">
      <c r="L146" s="66"/>
      <c r="M146" s="66"/>
      <c r="P146" s="66"/>
      <c r="Q146" s="66"/>
    </row>
    <row r="147" spans="12:17" x14ac:dyDescent="0.25">
      <c r="L147" s="66"/>
      <c r="M147" s="66"/>
      <c r="P147" s="66"/>
      <c r="Q147" s="66"/>
    </row>
    <row r="148" spans="12:17" x14ac:dyDescent="0.25">
      <c r="L148" s="66"/>
      <c r="M148" s="66"/>
      <c r="P148" s="66"/>
      <c r="Q148" s="66"/>
    </row>
    <row r="149" spans="12:17" x14ac:dyDescent="0.25">
      <c r="L149" s="66"/>
      <c r="M149" s="66"/>
      <c r="P149" s="66"/>
      <c r="Q149" s="66"/>
    </row>
    <row r="150" spans="12:17" x14ac:dyDescent="0.25">
      <c r="L150" s="66"/>
      <c r="M150" s="66"/>
      <c r="P150" s="66"/>
      <c r="Q150" s="66"/>
    </row>
    <row r="151" spans="12:17" x14ac:dyDescent="0.25">
      <c r="L151" s="66"/>
      <c r="M151" s="66"/>
      <c r="P151" s="66"/>
      <c r="Q151" s="66"/>
    </row>
    <row r="152" spans="12:17" x14ac:dyDescent="0.25">
      <c r="L152" s="66"/>
      <c r="M152" s="66"/>
      <c r="P152" s="66"/>
      <c r="Q152" s="66"/>
    </row>
    <row r="153" spans="12:17" x14ac:dyDescent="0.25">
      <c r="L153" s="66"/>
      <c r="M153" s="66"/>
      <c r="P153" s="66"/>
      <c r="Q153" s="66"/>
    </row>
    <row r="154" spans="12:17" x14ac:dyDescent="0.25">
      <c r="L154" s="66"/>
      <c r="M154" s="66"/>
      <c r="P154" s="66"/>
      <c r="Q154" s="66"/>
    </row>
    <row r="155" spans="12:17" x14ac:dyDescent="0.25">
      <c r="L155" s="66"/>
      <c r="M155" s="66"/>
      <c r="P155" s="66"/>
      <c r="Q155" s="66"/>
    </row>
    <row r="156" spans="12:17" x14ac:dyDescent="0.25">
      <c r="L156" s="66"/>
      <c r="M156" s="66"/>
      <c r="P156" s="66"/>
      <c r="Q156" s="66"/>
    </row>
    <row r="157" spans="12:17" x14ac:dyDescent="0.25">
      <c r="L157" s="66"/>
      <c r="M157" s="66"/>
      <c r="P157" s="66"/>
      <c r="Q157" s="66"/>
    </row>
    <row r="158" spans="12:17" x14ac:dyDescent="0.25">
      <c r="L158" s="66"/>
      <c r="M158" s="66"/>
      <c r="P158" s="66"/>
      <c r="Q158" s="66"/>
    </row>
    <row r="159" spans="12:17" x14ac:dyDescent="0.25">
      <c r="L159" s="66"/>
      <c r="M159" s="66"/>
      <c r="P159" s="66"/>
      <c r="Q159" s="66"/>
    </row>
    <row r="160" spans="12:17" x14ac:dyDescent="0.25">
      <c r="L160" s="66"/>
      <c r="M160" s="66"/>
      <c r="P160" s="66"/>
      <c r="Q160" s="66"/>
    </row>
    <row r="161" spans="12:17" x14ac:dyDescent="0.25">
      <c r="L161" s="66"/>
      <c r="M161" s="66"/>
      <c r="P161" s="66"/>
      <c r="Q161" s="66"/>
    </row>
    <row r="162" spans="12:17" x14ac:dyDescent="0.25">
      <c r="L162" s="66"/>
      <c r="M162" s="66"/>
      <c r="P162" s="66"/>
      <c r="Q162" s="66"/>
    </row>
    <row r="163" spans="12:17" x14ac:dyDescent="0.25">
      <c r="L163" s="66"/>
      <c r="M163" s="66"/>
      <c r="P163" s="66"/>
      <c r="Q163" s="66"/>
    </row>
    <row r="164" spans="12:17" x14ac:dyDescent="0.25">
      <c r="L164" s="66"/>
      <c r="M164" s="66"/>
      <c r="P164" s="66"/>
      <c r="Q164" s="66"/>
    </row>
    <row r="165" spans="12:17" x14ac:dyDescent="0.25">
      <c r="L165" s="66"/>
      <c r="M165" s="66"/>
      <c r="P165" s="66"/>
      <c r="Q165" s="66"/>
    </row>
    <row r="166" spans="12:17" x14ac:dyDescent="0.25">
      <c r="L166" s="66"/>
      <c r="M166" s="66"/>
      <c r="P166" s="66"/>
      <c r="Q166" s="66"/>
    </row>
    <row r="167" spans="12:17" x14ac:dyDescent="0.25">
      <c r="L167" s="66"/>
      <c r="M167" s="66"/>
      <c r="P167" s="66"/>
      <c r="Q167" s="66"/>
    </row>
    <row r="168" spans="12:17" x14ac:dyDescent="0.25">
      <c r="L168" s="66"/>
      <c r="M168" s="66"/>
      <c r="P168" s="66"/>
      <c r="Q168" s="66"/>
    </row>
    <row r="169" spans="12:17" x14ac:dyDescent="0.25">
      <c r="L169" s="66"/>
      <c r="M169" s="66"/>
      <c r="P169" s="66"/>
      <c r="Q169" s="66"/>
    </row>
    <row r="170" spans="12:17" x14ac:dyDescent="0.25">
      <c r="L170" s="66"/>
      <c r="M170" s="66"/>
      <c r="P170" s="66"/>
      <c r="Q170" s="66"/>
    </row>
    <row r="171" spans="12:17" x14ac:dyDescent="0.25">
      <c r="L171" s="66"/>
      <c r="M171" s="66"/>
      <c r="P171" s="66"/>
      <c r="Q171" s="66"/>
    </row>
    <row r="172" spans="12:17" x14ac:dyDescent="0.25">
      <c r="L172" s="66"/>
      <c r="M172" s="66"/>
      <c r="P172" s="66"/>
      <c r="Q172" s="66"/>
    </row>
    <row r="173" spans="12:17" x14ac:dyDescent="0.25">
      <c r="L173" s="66"/>
      <c r="M173" s="66"/>
      <c r="P173" s="66"/>
      <c r="Q173" s="66"/>
    </row>
    <row r="174" spans="12:17" x14ac:dyDescent="0.25">
      <c r="L174" s="66"/>
      <c r="M174" s="66"/>
      <c r="P174" s="66"/>
      <c r="Q174" s="66"/>
    </row>
    <row r="175" spans="12:17" x14ac:dyDescent="0.25">
      <c r="L175" s="66"/>
      <c r="M175" s="66"/>
      <c r="P175" s="66"/>
      <c r="Q175" s="66"/>
    </row>
    <row r="176" spans="12:17" x14ac:dyDescent="0.25">
      <c r="L176" s="66"/>
      <c r="M176" s="66"/>
      <c r="P176" s="66"/>
      <c r="Q176" s="66"/>
    </row>
    <row r="177" spans="12:17" x14ac:dyDescent="0.25">
      <c r="L177" s="66"/>
      <c r="M177" s="66"/>
      <c r="P177" s="66"/>
      <c r="Q177" s="66"/>
    </row>
    <row r="178" spans="12:17" x14ac:dyDescent="0.25">
      <c r="L178" s="66"/>
      <c r="M178" s="66"/>
      <c r="P178" s="66"/>
      <c r="Q178" s="66"/>
    </row>
    <row r="179" spans="12:17" x14ac:dyDescent="0.25">
      <c r="L179" s="66"/>
      <c r="M179" s="66"/>
      <c r="P179" s="66"/>
      <c r="Q179" s="66"/>
    </row>
    <row r="180" spans="12:17" x14ac:dyDescent="0.25">
      <c r="L180" s="66"/>
      <c r="M180" s="66"/>
      <c r="P180" s="66"/>
      <c r="Q180" s="66"/>
    </row>
    <row r="181" spans="12:17" x14ac:dyDescent="0.25">
      <c r="L181" s="66"/>
      <c r="M181" s="66"/>
      <c r="P181" s="66"/>
      <c r="Q181" s="66"/>
    </row>
    <row r="182" spans="12:17" x14ac:dyDescent="0.25">
      <c r="L182" s="66"/>
      <c r="M182" s="66"/>
      <c r="P182" s="66"/>
      <c r="Q182" s="66"/>
    </row>
    <row r="183" spans="12:17" x14ac:dyDescent="0.25">
      <c r="L183" s="66"/>
      <c r="M183" s="66"/>
      <c r="P183" s="66"/>
      <c r="Q183" s="66"/>
    </row>
    <row r="184" spans="12:17" x14ac:dyDescent="0.25">
      <c r="L184" s="66"/>
      <c r="M184" s="66"/>
      <c r="P184" s="66"/>
      <c r="Q184" s="66"/>
    </row>
    <row r="185" spans="12:17" x14ac:dyDescent="0.25">
      <c r="L185" s="66"/>
      <c r="M185" s="66"/>
      <c r="P185" s="66"/>
      <c r="Q185" s="66"/>
    </row>
    <row r="186" spans="12:17" x14ac:dyDescent="0.25">
      <c r="L186" s="66"/>
      <c r="M186" s="66"/>
      <c r="P186" s="66"/>
      <c r="Q186" s="66"/>
    </row>
    <row r="187" spans="12:17" x14ac:dyDescent="0.25">
      <c r="L187" s="66"/>
      <c r="M187" s="66"/>
      <c r="P187" s="66"/>
      <c r="Q187" s="66"/>
    </row>
    <row r="188" spans="12:17" x14ac:dyDescent="0.25">
      <c r="L188" s="66"/>
      <c r="M188" s="66"/>
      <c r="P188" s="66"/>
      <c r="Q188" s="66"/>
    </row>
    <row r="189" spans="12:17" x14ac:dyDescent="0.25">
      <c r="L189" s="66"/>
      <c r="M189" s="66"/>
      <c r="P189" s="66"/>
      <c r="Q189" s="66"/>
    </row>
    <row r="190" spans="12:17" x14ac:dyDescent="0.25">
      <c r="L190" s="66"/>
      <c r="M190" s="66"/>
      <c r="P190" s="66"/>
      <c r="Q190" s="66"/>
    </row>
    <row r="191" spans="12:17" x14ac:dyDescent="0.25">
      <c r="L191" s="66"/>
      <c r="M191" s="66"/>
      <c r="P191" s="66"/>
      <c r="Q191" s="66"/>
    </row>
    <row r="192" spans="12:17" x14ac:dyDescent="0.25">
      <c r="L192" s="66"/>
      <c r="M192" s="66"/>
      <c r="P192" s="66"/>
      <c r="Q192" s="66"/>
    </row>
    <row r="193" spans="12:17" x14ac:dyDescent="0.25">
      <c r="L193" s="66"/>
      <c r="M193" s="66"/>
      <c r="P193" s="66"/>
      <c r="Q193" s="66"/>
    </row>
    <row r="194" spans="12:17" x14ac:dyDescent="0.25">
      <c r="L194" s="66"/>
      <c r="M194" s="66"/>
      <c r="P194" s="66"/>
      <c r="Q194" s="66"/>
    </row>
    <row r="195" spans="12:17" x14ac:dyDescent="0.25">
      <c r="L195" s="66"/>
      <c r="M195" s="66"/>
      <c r="P195" s="66"/>
      <c r="Q195" s="66"/>
    </row>
    <row r="196" spans="12:17" x14ac:dyDescent="0.25">
      <c r="L196" s="66"/>
      <c r="M196" s="66"/>
      <c r="P196" s="66"/>
      <c r="Q196" s="66"/>
    </row>
    <row r="197" spans="12:17" x14ac:dyDescent="0.25">
      <c r="L197" s="66"/>
      <c r="M197" s="66"/>
      <c r="P197" s="66"/>
      <c r="Q197" s="66"/>
    </row>
    <row r="198" spans="12:17" x14ac:dyDescent="0.25">
      <c r="L198" s="66"/>
      <c r="M198" s="66"/>
      <c r="P198" s="66"/>
      <c r="Q198" s="66"/>
    </row>
    <row r="199" spans="12:17" x14ac:dyDescent="0.25">
      <c r="L199" s="66"/>
      <c r="M199" s="66"/>
      <c r="P199" s="66"/>
      <c r="Q199" s="66"/>
    </row>
    <row r="200" spans="12:17" x14ac:dyDescent="0.25">
      <c r="L200" s="66"/>
      <c r="M200" s="66"/>
      <c r="P200" s="66"/>
      <c r="Q200" s="66"/>
    </row>
    <row r="201" spans="12:17" x14ac:dyDescent="0.25">
      <c r="L201" s="66"/>
      <c r="M201" s="66"/>
      <c r="P201" s="66"/>
      <c r="Q201" s="66"/>
    </row>
    <row r="202" spans="12:17" x14ac:dyDescent="0.25">
      <c r="L202" s="66"/>
      <c r="M202" s="66"/>
      <c r="P202" s="66"/>
      <c r="Q202" s="66"/>
    </row>
    <row r="203" spans="12:17" x14ac:dyDescent="0.25">
      <c r="L203" s="66"/>
      <c r="M203" s="66"/>
      <c r="P203" s="66"/>
      <c r="Q203" s="66"/>
    </row>
    <row r="204" spans="12:17" x14ac:dyDescent="0.25">
      <c r="L204" s="66"/>
      <c r="M204" s="66"/>
      <c r="P204" s="66"/>
      <c r="Q204" s="66"/>
    </row>
    <row r="205" spans="12:17" x14ac:dyDescent="0.25">
      <c r="L205" s="66"/>
      <c r="M205" s="66"/>
      <c r="P205" s="66"/>
      <c r="Q205" s="66"/>
    </row>
    <row r="206" spans="12:17" x14ac:dyDescent="0.25">
      <c r="L206" s="66"/>
      <c r="M206" s="66"/>
      <c r="P206" s="66"/>
      <c r="Q206" s="66"/>
    </row>
    <row r="207" spans="12:17" x14ac:dyDescent="0.25">
      <c r="L207" s="66"/>
      <c r="M207" s="66"/>
      <c r="P207" s="66"/>
      <c r="Q207" s="66"/>
    </row>
    <row r="208" spans="12:17" x14ac:dyDescent="0.25">
      <c r="L208" s="66"/>
      <c r="M208" s="66"/>
      <c r="P208" s="66"/>
      <c r="Q208" s="66"/>
    </row>
    <row r="209" spans="12:17" x14ac:dyDescent="0.25">
      <c r="L209" s="66"/>
      <c r="M209" s="66"/>
      <c r="P209" s="66"/>
      <c r="Q209" s="66"/>
    </row>
    <row r="210" spans="12:17" x14ac:dyDescent="0.25">
      <c r="L210" s="66"/>
      <c r="M210" s="66"/>
      <c r="P210" s="66"/>
      <c r="Q210" s="66"/>
    </row>
    <row r="211" spans="12:17" x14ac:dyDescent="0.25">
      <c r="L211" s="66"/>
      <c r="M211" s="66"/>
      <c r="P211" s="66"/>
      <c r="Q211" s="66"/>
    </row>
    <row r="212" spans="12:17" x14ac:dyDescent="0.25">
      <c r="L212" s="66"/>
      <c r="M212" s="66"/>
      <c r="P212" s="66"/>
      <c r="Q212" s="66"/>
    </row>
    <row r="213" spans="12:17" x14ac:dyDescent="0.25">
      <c r="L213" s="66"/>
      <c r="M213" s="66"/>
      <c r="P213" s="66"/>
      <c r="Q213" s="66"/>
    </row>
    <row r="214" spans="12:17" x14ac:dyDescent="0.25">
      <c r="L214" s="66"/>
      <c r="M214" s="66"/>
      <c r="P214" s="66"/>
      <c r="Q214" s="66"/>
    </row>
    <row r="215" spans="12:17" x14ac:dyDescent="0.25">
      <c r="L215" s="66"/>
      <c r="M215" s="66"/>
      <c r="P215" s="66"/>
      <c r="Q215" s="66"/>
    </row>
    <row r="216" spans="12:17" x14ac:dyDescent="0.25">
      <c r="L216" s="66"/>
      <c r="M216" s="66"/>
      <c r="P216" s="66"/>
      <c r="Q216" s="66"/>
    </row>
    <row r="217" spans="12:17" x14ac:dyDescent="0.25">
      <c r="L217" s="66"/>
      <c r="M217" s="66"/>
      <c r="P217" s="66"/>
      <c r="Q217" s="66"/>
    </row>
    <row r="218" spans="12:17" x14ac:dyDescent="0.25">
      <c r="L218" s="66"/>
      <c r="M218" s="66"/>
      <c r="P218" s="66"/>
      <c r="Q218" s="66"/>
    </row>
    <row r="219" spans="12:17" x14ac:dyDescent="0.25">
      <c r="L219" s="66"/>
      <c r="M219" s="66"/>
      <c r="P219" s="66"/>
      <c r="Q219" s="66"/>
    </row>
    <row r="220" spans="12:17" x14ac:dyDescent="0.25">
      <c r="L220" s="66"/>
      <c r="M220" s="66"/>
      <c r="P220" s="66"/>
      <c r="Q220" s="66"/>
    </row>
    <row r="221" spans="12:17" x14ac:dyDescent="0.25">
      <c r="L221" s="66"/>
      <c r="M221" s="66"/>
      <c r="P221" s="66"/>
      <c r="Q221" s="66"/>
    </row>
    <row r="222" spans="12:17" x14ac:dyDescent="0.25">
      <c r="L222" s="66"/>
      <c r="M222" s="66"/>
      <c r="O222" s="66"/>
      <c r="P222" s="66"/>
      <c r="Q222" s="66"/>
    </row>
    <row r="223" spans="12:17" x14ac:dyDescent="0.25">
      <c r="L223" s="66"/>
      <c r="M223" s="66"/>
      <c r="P223" s="66"/>
      <c r="Q223" s="66"/>
    </row>
    <row r="224" spans="12:17" x14ac:dyDescent="0.25">
      <c r="L224" s="66"/>
      <c r="M224" s="66"/>
      <c r="P224" s="66"/>
      <c r="Q224" s="66"/>
    </row>
    <row r="225" spans="12:17" x14ac:dyDescent="0.25">
      <c r="L225" s="66"/>
      <c r="M225" s="66"/>
      <c r="P225" s="66"/>
      <c r="Q225" s="66"/>
    </row>
    <row r="226" spans="12:17" x14ac:dyDescent="0.25">
      <c r="L226" s="66"/>
      <c r="M226" s="66"/>
      <c r="P226" s="66"/>
      <c r="Q226" s="66"/>
    </row>
    <row r="227" spans="12:17" x14ac:dyDescent="0.25">
      <c r="L227" s="66"/>
      <c r="M227" s="66"/>
      <c r="P227" s="66"/>
      <c r="Q227" s="66"/>
    </row>
    <row r="228" spans="12:17" x14ac:dyDescent="0.25">
      <c r="L228" s="66"/>
      <c r="M228" s="66"/>
      <c r="P228" s="66"/>
      <c r="Q228" s="66"/>
    </row>
    <row r="229" spans="12:17" x14ac:dyDescent="0.25">
      <c r="L229" s="66"/>
      <c r="M229" s="66"/>
      <c r="P229" s="66"/>
      <c r="Q229" s="66"/>
    </row>
    <row r="230" spans="12:17" x14ac:dyDescent="0.25">
      <c r="L230" s="66"/>
      <c r="M230" s="66"/>
      <c r="P230" s="66"/>
      <c r="Q230" s="66"/>
    </row>
    <row r="231" spans="12:17" x14ac:dyDescent="0.25">
      <c r="L231" s="66"/>
      <c r="M231" s="66"/>
      <c r="P231" s="66"/>
      <c r="Q231" s="66"/>
    </row>
    <row r="232" spans="12:17" x14ac:dyDescent="0.25">
      <c r="L232" s="66"/>
      <c r="M232" s="66"/>
      <c r="P232" s="66"/>
      <c r="Q232" s="66"/>
    </row>
    <row r="233" spans="12:17" x14ac:dyDescent="0.25">
      <c r="L233" s="66"/>
      <c r="M233" s="66"/>
      <c r="P233" s="66"/>
      <c r="Q233" s="66"/>
    </row>
    <row r="234" spans="12:17" x14ac:dyDescent="0.25">
      <c r="L234" s="66"/>
      <c r="P234" s="66"/>
      <c r="Q234" s="66"/>
    </row>
    <row r="235" spans="12:17" x14ac:dyDescent="0.25">
      <c r="L235" s="66"/>
      <c r="P235" s="66"/>
      <c r="Q235" s="66"/>
    </row>
    <row r="236" spans="12:17" x14ac:dyDescent="0.25">
      <c r="L236" s="66"/>
      <c r="P236" s="66"/>
      <c r="Q236" s="66"/>
    </row>
    <row r="237" spans="12:17" x14ac:dyDescent="0.25">
      <c r="L237" s="66"/>
      <c r="P237" s="66"/>
      <c r="Q237" s="66"/>
    </row>
    <row r="238" spans="12:17" x14ac:dyDescent="0.25">
      <c r="L238" s="66"/>
      <c r="P238" s="66"/>
      <c r="Q238" s="66"/>
    </row>
    <row r="239" spans="12:17" x14ac:dyDescent="0.25">
      <c r="L239" s="66"/>
      <c r="P239" s="66"/>
      <c r="Q239" s="66"/>
    </row>
    <row r="240" spans="12:17" x14ac:dyDescent="0.25">
      <c r="L240" s="66"/>
      <c r="P240" s="66"/>
      <c r="Q240" s="66"/>
    </row>
    <row r="241" spans="12:17" x14ac:dyDescent="0.25">
      <c r="L241" s="66"/>
      <c r="P241" s="66"/>
      <c r="Q241" s="66"/>
    </row>
    <row r="242" spans="12:17" x14ac:dyDescent="0.25">
      <c r="L242" s="66"/>
      <c r="P242" s="66"/>
      <c r="Q242" s="66"/>
    </row>
    <row r="243" spans="12:17" x14ac:dyDescent="0.25">
      <c r="L243" s="66"/>
      <c r="P243" s="66"/>
      <c r="Q243" s="66"/>
    </row>
    <row r="244" spans="12:17" x14ac:dyDescent="0.25">
      <c r="L244" s="66"/>
      <c r="P244" s="66"/>
      <c r="Q244" s="66"/>
    </row>
    <row r="245" spans="12:17" x14ac:dyDescent="0.25">
      <c r="L245" s="66"/>
      <c r="P245" s="66"/>
      <c r="Q245" s="66"/>
    </row>
    <row r="246" spans="12:17" x14ac:dyDescent="0.25">
      <c r="L246" s="66"/>
      <c r="P246" s="66"/>
      <c r="Q246" s="66"/>
    </row>
    <row r="247" spans="12:17" x14ac:dyDescent="0.25">
      <c r="L247" s="66"/>
      <c r="P247" s="66"/>
      <c r="Q247" s="66"/>
    </row>
    <row r="248" spans="12:17" x14ac:dyDescent="0.25">
      <c r="L248" s="66"/>
      <c r="P248" s="66"/>
      <c r="Q248" s="66"/>
    </row>
    <row r="249" spans="12:17" x14ac:dyDescent="0.25">
      <c r="L249" s="66"/>
      <c r="P249" s="66"/>
      <c r="Q249" s="66"/>
    </row>
    <row r="250" spans="12:17" x14ac:dyDescent="0.25">
      <c r="L250" s="66"/>
      <c r="P250" s="66"/>
      <c r="Q250" s="66"/>
    </row>
    <row r="251" spans="12:17" x14ac:dyDescent="0.25">
      <c r="L251" s="66"/>
      <c r="P251" s="66"/>
      <c r="Q251" s="66"/>
    </row>
    <row r="252" spans="12:17" x14ac:dyDescent="0.25">
      <c r="L252" s="66"/>
      <c r="P252" s="66"/>
      <c r="Q252" s="66"/>
    </row>
    <row r="253" spans="12:17" x14ac:dyDescent="0.25">
      <c r="L253" s="66"/>
      <c r="P253" s="66"/>
      <c r="Q253" s="66"/>
    </row>
    <row r="254" spans="12:17" x14ac:dyDescent="0.25">
      <c r="L254" s="66"/>
      <c r="P254" s="66"/>
      <c r="Q254" s="66"/>
    </row>
    <row r="255" spans="12:17" x14ac:dyDescent="0.25">
      <c r="L255" s="66"/>
      <c r="P255" s="66"/>
      <c r="Q255" s="66"/>
    </row>
    <row r="256" spans="12:17" x14ac:dyDescent="0.25">
      <c r="L256" s="66"/>
      <c r="P256" s="66"/>
      <c r="Q256" s="66"/>
    </row>
    <row r="257" spans="12:17" x14ac:dyDescent="0.25">
      <c r="L257" s="66"/>
      <c r="P257" s="66"/>
      <c r="Q257" s="66"/>
    </row>
    <row r="258" spans="12:17" x14ac:dyDescent="0.25">
      <c r="L258" s="66"/>
      <c r="P258" s="66"/>
      <c r="Q258" s="66"/>
    </row>
    <row r="259" spans="12:17" x14ac:dyDescent="0.25">
      <c r="L259" s="66"/>
      <c r="P259" s="66"/>
      <c r="Q259" s="66"/>
    </row>
    <row r="260" spans="12:17" x14ac:dyDescent="0.25">
      <c r="L260" s="66"/>
      <c r="P260" s="66"/>
      <c r="Q260" s="66"/>
    </row>
    <row r="261" spans="12:17" x14ac:dyDescent="0.25">
      <c r="L261" s="66"/>
      <c r="P261" s="66"/>
      <c r="Q261" s="66"/>
    </row>
    <row r="262" spans="12:17" x14ac:dyDescent="0.25">
      <c r="L262" s="66"/>
      <c r="P262" s="66"/>
      <c r="Q262" s="66"/>
    </row>
    <row r="263" spans="12:17" x14ac:dyDescent="0.25">
      <c r="L263" s="66"/>
      <c r="P263" s="66"/>
      <c r="Q263" s="66"/>
    </row>
    <row r="264" spans="12:17" x14ac:dyDescent="0.25">
      <c r="L264" s="66"/>
      <c r="P264" s="66"/>
      <c r="Q264" s="66"/>
    </row>
    <row r="265" spans="12:17" x14ac:dyDescent="0.25">
      <c r="L265" s="66"/>
      <c r="P265" s="66"/>
      <c r="Q265" s="66"/>
    </row>
    <row r="266" spans="12:17" x14ac:dyDescent="0.25">
      <c r="L266" s="66"/>
      <c r="P266" s="66"/>
      <c r="Q266" s="66"/>
    </row>
    <row r="267" spans="12:17" x14ac:dyDescent="0.25">
      <c r="L267" s="66"/>
      <c r="P267" s="66"/>
      <c r="Q267" s="66"/>
    </row>
    <row r="268" spans="12:17" x14ac:dyDescent="0.25">
      <c r="L268" s="66"/>
      <c r="P268" s="66"/>
      <c r="Q268" s="66"/>
    </row>
    <row r="269" spans="12:17" x14ac:dyDescent="0.25">
      <c r="L269" s="66"/>
      <c r="P269" s="66"/>
      <c r="Q269" s="66"/>
    </row>
    <row r="270" spans="12:17" x14ac:dyDescent="0.25">
      <c r="L270" s="66"/>
      <c r="P270" s="66"/>
      <c r="Q270" s="66"/>
    </row>
    <row r="271" spans="12:17" x14ac:dyDescent="0.25">
      <c r="L271" s="66"/>
      <c r="P271" s="66"/>
      <c r="Q271" s="66"/>
    </row>
    <row r="272" spans="12:17" x14ac:dyDescent="0.25">
      <c r="L272" s="66"/>
      <c r="P272" s="66"/>
      <c r="Q272" s="66"/>
    </row>
    <row r="273" spans="12:17" x14ac:dyDescent="0.25">
      <c r="L273" s="66"/>
      <c r="P273" s="66"/>
      <c r="Q273" s="66"/>
    </row>
    <row r="274" spans="12:17" x14ac:dyDescent="0.25">
      <c r="L274" s="66"/>
      <c r="P274" s="66"/>
      <c r="Q274" s="66"/>
    </row>
    <row r="275" spans="12:17" x14ac:dyDescent="0.25">
      <c r="L275" s="66"/>
      <c r="P275" s="66"/>
      <c r="Q275" s="66"/>
    </row>
    <row r="276" spans="12:17" x14ac:dyDescent="0.25">
      <c r="L276" s="66"/>
      <c r="P276" s="66"/>
      <c r="Q276" s="66"/>
    </row>
    <row r="277" spans="12:17" x14ac:dyDescent="0.25">
      <c r="L277" s="66"/>
      <c r="P277" s="66"/>
      <c r="Q277" s="66"/>
    </row>
    <row r="278" spans="12:17" x14ac:dyDescent="0.25">
      <c r="L278" s="66"/>
      <c r="P278" s="66"/>
      <c r="Q278" s="66"/>
    </row>
    <row r="279" spans="12:17" x14ac:dyDescent="0.25">
      <c r="L279" s="66"/>
      <c r="P279" s="66"/>
      <c r="Q279" s="66"/>
    </row>
    <row r="280" spans="12:17" x14ac:dyDescent="0.25">
      <c r="L280" s="66"/>
      <c r="P280" s="66"/>
      <c r="Q280" s="66"/>
    </row>
    <row r="281" spans="12:17" x14ac:dyDescent="0.25">
      <c r="L281" s="66"/>
      <c r="P281" s="66"/>
      <c r="Q281" s="66"/>
    </row>
    <row r="282" spans="12:17" x14ac:dyDescent="0.25">
      <c r="L282" s="66"/>
      <c r="P282" s="66"/>
      <c r="Q282" s="66"/>
    </row>
    <row r="283" spans="12:17" x14ac:dyDescent="0.25">
      <c r="L283" s="66"/>
      <c r="P283" s="66"/>
      <c r="Q283" s="66"/>
    </row>
    <row r="284" spans="12:17" x14ac:dyDescent="0.25">
      <c r="L284" s="66"/>
      <c r="P284" s="66"/>
      <c r="Q284" s="66"/>
    </row>
    <row r="285" spans="12:17" x14ac:dyDescent="0.25">
      <c r="L285" s="66"/>
      <c r="P285" s="66"/>
      <c r="Q285" s="66"/>
    </row>
    <row r="286" spans="12:17" x14ac:dyDescent="0.25">
      <c r="L286" s="66"/>
      <c r="P286" s="66"/>
      <c r="Q286" s="66"/>
    </row>
    <row r="287" spans="12:17" x14ac:dyDescent="0.25">
      <c r="L287" s="66"/>
      <c r="P287" s="66"/>
      <c r="Q287" s="66"/>
    </row>
    <row r="288" spans="12:17" x14ac:dyDescent="0.25">
      <c r="L288" s="66"/>
      <c r="P288" s="66"/>
      <c r="Q288" s="66"/>
    </row>
    <row r="289" spans="12:17" x14ac:dyDescent="0.25">
      <c r="L289" s="66"/>
      <c r="P289" s="66"/>
      <c r="Q289" s="66"/>
    </row>
    <row r="290" spans="12:17" x14ac:dyDescent="0.25">
      <c r="L290" s="66"/>
      <c r="P290" s="66"/>
      <c r="Q290" s="66"/>
    </row>
    <row r="291" spans="12:17" x14ac:dyDescent="0.25">
      <c r="L291" s="66"/>
      <c r="P291" s="66"/>
      <c r="Q291" s="66"/>
    </row>
    <row r="292" spans="12:17" x14ac:dyDescent="0.25">
      <c r="L292" s="66"/>
      <c r="P292" s="66"/>
      <c r="Q292" s="66"/>
    </row>
    <row r="293" spans="12:17" x14ac:dyDescent="0.25">
      <c r="L293" s="66"/>
      <c r="P293" s="66"/>
      <c r="Q293" s="66"/>
    </row>
    <row r="294" spans="12:17" x14ac:dyDescent="0.25">
      <c r="L294" s="66"/>
      <c r="P294" s="66"/>
      <c r="Q294" s="66"/>
    </row>
    <row r="295" spans="12:17" x14ac:dyDescent="0.25">
      <c r="L295" s="66"/>
      <c r="P295" s="66"/>
      <c r="Q295" s="66"/>
    </row>
    <row r="296" spans="12:17" x14ac:dyDescent="0.25">
      <c r="L296" s="66"/>
      <c r="P296" s="66"/>
      <c r="Q296" s="66"/>
    </row>
    <row r="297" spans="12:17" x14ac:dyDescent="0.25">
      <c r="L297" s="66"/>
      <c r="P297" s="66"/>
      <c r="Q297" s="66"/>
    </row>
    <row r="298" spans="12:17" x14ac:dyDescent="0.25">
      <c r="L298" s="66"/>
      <c r="P298" s="66"/>
      <c r="Q298" s="66"/>
    </row>
    <row r="299" spans="12:17" x14ac:dyDescent="0.25">
      <c r="L299" s="66"/>
      <c r="P299" s="66"/>
      <c r="Q299" s="66"/>
    </row>
    <row r="300" spans="12:17" x14ac:dyDescent="0.25">
      <c r="L300" s="66"/>
      <c r="P300" s="66"/>
      <c r="Q300" s="66"/>
    </row>
    <row r="301" spans="12:17" x14ac:dyDescent="0.25">
      <c r="L301" s="66"/>
      <c r="P301" s="66"/>
      <c r="Q301" s="66"/>
    </row>
    <row r="302" spans="12:17" x14ac:dyDescent="0.25">
      <c r="L302" s="66"/>
      <c r="P302" s="66"/>
      <c r="Q302" s="66"/>
    </row>
    <row r="303" spans="12:17" x14ac:dyDescent="0.25">
      <c r="L303" s="66"/>
      <c r="P303" s="66"/>
      <c r="Q303" s="66"/>
    </row>
    <row r="304" spans="12:17" x14ac:dyDescent="0.25">
      <c r="L304" s="66"/>
      <c r="P304" s="66"/>
      <c r="Q304" s="66"/>
    </row>
    <row r="305" spans="12:17" x14ac:dyDescent="0.25">
      <c r="L305" s="66"/>
      <c r="P305" s="66"/>
      <c r="Q305" s="66"/>
    </row>
    <row r="306" spans="12:17" x14ac:dyDescent="0.25">
      <c r="L306" s="66"/>
      <c r="P306" s="66"/>
      <c r="Q306" s="66"/>
    </row>
    <row r="307" spans="12:17" x14ac:dyDescent="0.25">
      <c r="L307" s="66"/>
      <c r="P307" s="66"/>
      <c r="Q307" s="66"/>
    </row>
    <row r="308" spans="12:17" x14ac:dyDescent="0.25">
      <c r="L308" s="66"/>
      <c r="P308" s="66"/>
      <c r="Q308" s="66"/>
    </row>
    <row r="309" spans="12:17" x14ac:dyDescent="0.25">
      <c r="L309" s="66"/>
      <c r="P309" s="66"/>
      <c r="Q309" s="66"/>
    </row>
    <row r="310" spans="12:17" x14ac:dyDescent="0.25">
      <c r="L310" s="66"/>
      <c r="P310" s="66"/>
      <c r="Q310" s="66"/>
    </row>
    <row r="311" spans="12:17" x14ac:dyDescent="0.25">
      <c r="L311" s="66"/>
      <c r="P311" s="66"/>
      <c r="Q311" s="66"/>
    </row>
    <row r="312" spans="12:17" x14ac:dyDescent="0.25">
      <c r="L312" s="66"/>
      <c r="P312" s="66"/>
      <c r="Q312" s="66"/>
    </row>
    <row r="313" spans="12:17" x14ac:dyDescent="0.25">
      <c r="L313" s="66"/>
      <c r="P313" s="66"/>
      <c r="Q313" s="66"/>
    </row>
    <row r="314" spans="12:17" x14ac:dyDescent="0.25">
      <c r="L314" s="66"/>
      <c r="P314" s="66"/>
      <c r="Q314" s="66"/>
    </row>
    <row r="315" spans="12:17" x14ac:dyDescent="0.25">
      <c r="L315" s="66"/>
      <c r="P315" s="66"/>
      <c r="Q315" s="66"/>
    </row>
    <row r="316" spans="12:17" x14ac:dyDescent="0.25">
      <c r="L316" s="66"/>
      <c r="P316" s="66"/>
      <c r="Q316" s="66"/>
    </row>
    <row r="317" spans="12:17" x14ac:dyDescent="0.25">
      <c r="L317" s="66"/>
      <c r="P317" s="66"/>
      <c r="Q317" s="66"/>
    </row>
    <row r="318" spans="12:17" x14ac:dyDescent="0.25">
      <c r="L318" s="66"/>
      <c r="P318" s="66"/>
      <c r="Q318" s="66"/>
    </row>
    <row r="319" spans="12:17" x14ac:dyDescent="0.25">
      <c r="L319" s="66"/>
      <c r="P319" s="66"/>
      <c r="Q319" s="66"/>
    </row>
    <row r="320" spans="12:17" x14ac:dyDescent="0.25">
      <c r="L320" s="66"/>
      <c r="P320" s="66"/>
      <c r="Q320" s="66"/>
    </row>
    <row r="321" spans="12:17" x14ac:dyDescent="0.25">
      <c r="L321" s="66"/>
      <c r="P321" s="66"/>
      <c r="Q321" s="66"/>
    </row>
    <row r="322" spans="12:17" x14ac:dyDescent="0.25">
      <c r="L322" s="66"/>
      <c r="P322" s="66"/>
      <c r="Q322" s="66"/>
    </row>
    <row r="323" spans="12:17" x14ac:dyDescent="0.25">
      <c r="L323" s="66"/>
      <c r="P323" s="66"/>
      <c r="Q323" s="66"/>
    </row>
    <row r="324" spans="12:17" x14ac:dyDescent="0.25">
      <c r="L324" s="66"/>
      <c r="P324" s="66"/>
      <c r="Q324" s="66"/>
    </row>
    <row r="325" spans="12:17" x14ac:dyDescent="0.25">
      <c r="L325" s="66"/>
      <c r="P325" s="66"/>
      <c r="Q325" s="66"/>
    </row>
    <row r="326" spans="12:17" x14ac:dyDescent="0.25">
      <c r="L326" s="66"/>
      <c r="P326" s="66"/>
      <c r="Q326" s="66"/>
    </row>
    <row r="327" spans="12:17" x14ac:dyDescent="0.25">
      <c r="L327" s="66"/>
      <c r="P327" s="66"/>
      <c r="Q327" s="66"/>
    </row>
    <row r="328" spans="12:17" x14ac:dyDescent="0.25">
      <c r="L328" s="66"/>
      <c r="P328" s="66"/>
      <c r="Q328" s="66"/>
    </row>
    <row r="329" spans="12:17" x14ac:dyDescent="0.25">
      <c r="L329" s="66"/>
      <c r="P329" s="66"/>
      <c r="Q329" s="66"/>
    </row>
    <row r="330" spans="12:17" x14ac:dyDescent="0.25">
      <c r="L330" s="66"/>
      <c r="P330" s="66"/>
      <c r="Q330" s="66"/>
    </row>
    <row r="331" spans="12:17" x14ac:dyDescent="0.25">
      <c r="L331" s="66"/>
      <c r="P331" s="66"/>
      <c r="Q331" s="66"/>
    </row>
    <row r="332" spans="12:17" x14ac:dyDescent="0.25">
      <c r="L332" s="66"/>
      <c r="P332" s="66"/>
      <c r="Q332" s="66"/>
    </row>
    <row r="333" spans="12:17" x14ac:dyDescent="0.25">
      <c r="L333" s="66"/>
      <c r="P333" s="66"/>
      <c r="Q333" s="66"/>
    </row>
    <row r="334" spans="12:17" x14ac:dyDescent="0.25">
      <c r="L334" s="66"/>
      <c r="P334" s="66"/>
      <c r="Q334" s="66"/>
    </row>
    <row r="335" spans="12:17" x14ac:dyDescent="0.25">
      <c r="L335" s="66"/>
      <c r="P335" s="66"/>
      <c r="Q335" s="66"/>
    </row>
    <row r="336" spans="12:17" x14ac:dyDescent="0.25">
      <c r="L336" s="66"/>
      <c r="P336" s="66"/>
      <c r="Q336" s="66"/>
    </row>
    <row r="337" spans="12:17" x14ac:dyDescent="0.25">
      <c r="L337" s="66"/>
      <c r="P337" s="66"/>
      <c r="Q337" s="66"/>
    </row>
    <row r="338" spans="12:17" x14ac:dyDescent="0.25">
      <c r="L338" s="66"/>
      <c r="P338" s="66"/>
      <c r="Q338" s="66"/>
    </row>
    <row r="339" spans="12:17" x14ac:dyDescent="0.25">
      <c r="L339" s="66"/>
      <c r="P339" s="66"/>
      <c r="Q339" s="66"/>
    </row>
    <row r="340" spans="12:17" x14ac:dyDescent="0.25">
      <c r="L340" s="66"/>
      <c r="P340" s="66"/>
      <c r="Q340" s="66"/>
    </row>
    <row r="341" spans="12:17" x14ac:dyDescent="0.25">
      <c r="L341" s="66"/>
      <c r="P341" s="66"/>
      <c r="Q341" s="66"/>
    </row>
    <row r="342" spans="12:17" x14ac:dyDescent="0.25">
      <c r="L342" s="66"/>
      <c r="P342" s="66"/>
      <c r="Q342" s="66"/>
    </row>
    <row r="343" spans="12:17" x14ac:dyDescent="0.25">
      <c r="L343" s="66"/>
      <c r="P343" s="66"/>
      <c r="Q343" s="66"/>
    </row>
    <row r="344" spans="12:17" x14ac:dyDescent="0.25">
      <c r="L344" s="66"/>
      <c r="P344" s="66"/>
      <c r="Q344" s="66"/>
    </row>
    <row r="345" spans="12:17" x14ac:dyDescent="0.25">
      <c r="L345" s="66"/>
      <c r="P345" s="66"/>
      <c r="Q345" s="66"/>
    </row>
    <row r="346" spans="12:17" x14ac:dyDescent="0.25">
      <c r="L346" s="66"/>
      <c r="P346" s="66"/>
      <c r="Q346" s="66"/>
    </row>
    <row r="347" spans="12:17" x14ac:dyDescent="0.25">
      <c r="L347" s="66"/>
      <c r="P347" s="66"/>
      <c r="Q347" s="66"/>
    </row>
    <row r="348" spans="12:17" x14ac:dyDescent="0.25">
      <c r="L348" s="66"/>
      <c r="P348" s="66"/>
      <c r="Q348" s="66"/>
    </row>
    <row r="349" spans="12:17" x14ac:dyDescent="0.25">
      <c r="L349" s="66"/>
      <c r="P349" s="66"/>
      <c r="Q349" s="66"/>
    </row>
    <row r="350" spans="12:17" x14ac:dyDescent="0.25">
      <c r="L350" s="66"/>
      <c r="P350" s="66"/>
      <c r="Q350" s="66"/>
    </row>
    <row r="351" spans="12:17" x14ac:dyDescent="0.25">
      <c r="L351" s="66"/>
      <c r="P351" s="66"/>
      <c r="Q351" s="66"/>
    </row>
    <row r="352" spans="12:17" x14ac:dyDescent="0.25">
      <c r="L352" s="66"/>
      <c r="P352" s="66"/>
      <c r="Q352" s="66"/>
    </row>
    <row r="353" spans="12:17" x14ac:dyDescent="0.25">
      <c r="L353" s="66"/>
      <c r="P353" s="66"/>
      <c r="Q353" s="66"/>
    </row>
    <row r="354" spans="12:17" x14ac:dyDescent="0.25">
      <c r="L354" s="66"/>
      <c r="P354" s="66"/>
      <c r="Q354" s="66"/>
    </row>
    <row r="355" spans="12:17" x14ac:dyDescent="0.25">
      <c r="L355" s="66"/>
      <c r="P355" s="66"/>
      <c r="Q355" s="66"/>
    </row>
    <row r="356" spans="12:17" x14ac:dyDescent="0.25">
      <c r="L356" s="66"/>
      <c r="P356" s="66"/>
      <c r="Q356" s="66"/>
    </row>
    <row r="357" spans="12:17" x14ac:dyDescent="0.25">
      <c r="L357" s="66"/>
      <c r="P357" s="66"/>
      <c r="Q357" s="66"/>
    </row>
    <row r="358" spans="12:17" x14ac:dyDescent="0.25">
      <c r="L358" s="66"/>
      <c r="P358" s="66"/>
      <c r="Q358" s="66"/>
    </row>
    <row r="359" spans="12:17" x14ac:dyDescent="0.25">
      <c r="L359" s="66"/>
      <c r="P359" s="66"/>
      <c r="Q359" s="66"/>
    </row>
    <row r="360" spans="12:17" x14ac:dyDescent="0.25">
      <c r="L360" s="66"/>
      <c r="P360" s="66"/>
      <c r="Q360" s="66"/>
    </row>
    <row r="361" spans="12:17" x14ac:dyDescent="0.25">
      <c r="L361" s="66"/>
      <c r="P361" s="66"/>
      <c r="Q361" s="66"/>
    </row>
    <row r="362" spans="12:17" x14ac:dyDescent="0.25">
      <c r="L362" s="66"/>
      <c r="P362" s="66"/>
      <c r="Q362" s="66"/>
    </row>
    <row r="363" spans="12:17" x14ac:dyDescent="0.25">
      <c r="L363" s="66"/>
      <c r="P363" s="66"/>
      <c r="Q363" s="66"/>
    </row>
    <row r="364" spans="12:17" x14ac:dyDescent="0.25">
      <c r="L364" s="66"/>
      <c r="P364" s="66"/>
      <c r="Q364" s="66"/>
    </row>
    <row r="365" spans="12:17" x14ac:dyDescent="0.25">
      <c r="L365" s="66"/>
      <c r="P365" s="66"/>
      <c r="Q365" s="66"/>
    </row>
    <row r="366" spans="12:17" x14ac:dyDescent="0.25">
      <c r="L366" s="66"/>
      <c r="P366" s="66"/>
      <c r="Q366" s="66"/>
    </row>
    <row r="367" spans="12:17" x14ac:dyDescent="0.25">
      <c r="L367" s="66"/>
      <c r="P367" s="66"/>
      <c r="Q367" s="66"/>
    </row>
    <row r="368" spans="12:17" x14ac:dyDescent="0.25">
      <c r="L368" s="66"/>
      <c r="P368" s="66"/>
      <c r="Q368" s="66"/>
    </row>
    <row r="369" spans="12:17" x14ac:dyDescent="0.25">
      <c r="L369" s="66"/>
      <c r="P369" s="66"/>
      <c r="Q369" s="66"/>
    </row>
    <row r="370" spans="12:17" x14ac:dyDescent="0.25">
      <c r="L370" s="66"/>
      <c r="P370" s="66"/>
      <c r="Q370" s="66"/>
    </row>
    <row r="371" spans="12:17" x14ac:dyDescent="0.25">
      <c r="L371" s="66"/>
      <c r="P371" s="66"/>
      <c r="Q371" s="66"/>
    </row>
    <row r="372" spans="12:17" x14ac:dyDescent="0.25">
      <c r="L372" s="66"/>
      <c r="P372" s="66"/>
      <c r="Q372" s="66"/>
    </row>
    <row r="373" spans="12:17" x14ac:dyDescent="0.25">
      <c r="L373" s="66"/>
      <c r="P373" s="66"/>
      <c r="Q373" s="66"/>
    </row>
    <row r="374" spans="12:17" x14ac:dyDescent="0.25">
      <c r="L374" s="66"/>
      <c r="P374" s="66"/>
      <c r="Q374" s="66"/>
    </row>
    <row r="375" spans="12:17" x14ac:dyDescent="0.25">
      <c r="L375" s="66"/>
      <c r="P375" s="66"/>
      <c r="Q375" s="66"/>
    </row>
    <row r="376" spans="12:17" x14ac:dyDescent="0.25">
      <c r="L376" s="66"/>
      <c r="P376" s="66"/>
      <c r="Q376" s="66"/>
    </row>
    <row r="377" spans="12:17" x14ac:dyDescent="0.25">
      <c r="L377" s="66"/>
      <c r="P377" s="66"/>
      <c r="Q377" s="66"/>
    </row>
    <row r="378" spans="12:17" x14ac:dyDescent="0.25">
      <c r="L378" s="66"/>
      <c r="P378" s="66"/>
      <c r="Q378" s="66"/>
    </row>
    <row r="379" spans="12:17" x14ac:dyDescent="0.25">
      <c r="L379" s="66"/>
      <c r="P379" s="66"/>
      <c r="Q379" s="66"/>
    </row>
    <row r="380" spans="12:17" x14ac:dyDescent="0.25">
      <c r="L380" s="66"/>
      <c r="P380" s="66"/>
      <c r="Q380" s="66"/>
    </row>
    <row r="381" spans="12:17" x14ac:dyDescent="0.25">
      <c r="L381" s="66"/>
      <c r="P381" s="66"/>
      <c r="Q381" s="66"/>
    </row>
    <row r="382" spans="12:17" x14ac:dyDescent="0.25">
      <c r="L382" s="66"/>
      <c r="P382" s="66"/>
      <c r="Q382" s="66"/>
    </row>
    <row r="383" spans="12:17" x14ac:dyDescent="0.25">
      <c r="L383" s="66"/>
      <c r="P383" s="66"/>
      <c r="Q383" s="66"/>
    </row>
    <row r="384" spans="12:17" x14ac:dyDescent="0.25">
      <c r="L384" s="66"/>
      <c r="P384" s="66"/>
      <c r="Q384" s="66"/>
    </row>
    <row r="385" spans="12:17" x14ac:dyDescent="0.25">
      <c r="L385" s="66"/>
      <c r="P385" s="66"/>
      <c r="Q385" s="66"/>
    </row>
    <row r="386" spans="12:17" x14ac:dyDescent="0.25">
      <c r="L386" s="66"/>
      <c r="P386" s="66"/>
      <c r="Q386" s="66"/>
    </row>
    <row r="387" spans="12:17" x14ac:dyDescent="0.25">
      <c r="L387" s="66"/>
      <c r="P387" s="66"/>
      <c r="Q387" s="66"/>
    </row>
    <row r="388" spans="12:17" x14ac:dyDescent="0.25">
      <c r="L388" s="66"/>
      <c r="P388" s="66"/>
      <c r="Q388" s="66"/>
    </row>
    <row r="389" spans="12:17" x14ac:dyDescent="0.25">
      <c r="L389" s="66"/>
      <c r="P389" s="66"/>
      <c r="Q389" s="66"/>
    </row>
    <row r="390" spans="12:17" x14ac:dyDescent="0.25">
      <c r="L390" s="66"/>
      <c r="P390" s="66"/>
      <c r="Q390" s="66"/>
    </row>
    <row r="391" spans="12:17" x14ac:dyDescent="0.25">
      <c r="L391" s="66"/>
      <c r="P391" s="66"/>
      <c r="Q391" s="66"/>
    </row>
    <row r="392" spans="12:17" x14ac:dyDescent="0.25">
      <c r="L392" s="66"/>
      <c r="P392" s="66"/>
      <c r="Q392" s="66"/>
    </row>
    <row r="393" spans="12:17" x14ac:dyDescent="0.25">
      <c r="L393" s="66"/>
      <c r="P393" s="66"/>
      <c r="Q393" s="66"/>
    </row>
    <row r="394" spans="12:17" x14ac:dyDescent="0.25">
      <c r="L394" s="66"/>
      <c r="P394" s="66"/>
      <c r="Q394" s="66"/>
    </row>
    <row r="395" spans="12:17" x14ac:dyDescent="0.25">
      <c r="L395" s="66"/>
      <c r="P395" s="66"/>
      <c r="Q395" s="66"/>
    </row>
    <row r="396" spans="12:17" x14ac:dyDescent="0.25">
      <c r="L396" s="66"/>
      <c r="P396" s="66"/>
      <c r="Q396" s="66"/>
    </row>
    <row r="397" spans="12:17" x14ac:dyDescent="0.25">
      <c r="L397" s="66"/>
      <c r="P397" s="66"/>
      <c r="Q397" s="66"/>
    </row>
    <row r="398" spans="12:17" x14ac:dyDescent="0.25">
      <c r="L398" s="66"/>
      <c r="P398" s="66"/>
      <c r="Q398" s="66"/>
    </row>
    <row r="399" spans="12:17" x14ac:dyDescent="0.25">
      <c r="L399" s="66"/>
      <c r="P399" s="66"/>
      <c r="Q399" s="66"/>
    </row>
    <row r="400" spans="12:17" x14ac:dyDescent="0.25">
      <c r="L400" s="66"/>
      <c r="P400" s="66"/>
      <c r="Q400" s="66"/>
    </row>
    <row r="401" spans="12:17" x14ac:dyDescent="0.25">
      <c r="L401" s="66"/>
      <c r="P401" s="66"/>
      <c r="Q401" s="66"/>
    </row>
    <row r="402" spans="12:17" x14ac:dyDescent="0.25">
      <c r="L402" s="66"/>
      <c r="P402" s="66"/>
      <c r="Q402" s="66"/>
    </row>
    <row r="403" spans="12:17" x14ac:dyDescent="0.25">
      <c r="L403" s="66"/>
      <c r="P403" s="66"/>
      <c r="Q403" s="66"/>
    </row>
    <row r="404" spans="12:17" x14ac:dyDescent="0.25">
      <c r="L404" s="66"/>
      <c r="P404" s="66"/>
      <c r="Q404" s="66"/>
    </row>
    <row r="405" spans="12:17" x14ac:dyDescent="0.25">
      <c r="L405" s="66"/>
      <c r="P405" s="66"/>
      <c r="Q405" s="66"/>
    </row>
    <row r="406" spans="12:17" x14ac:dyDescent="0.25">
      <c r="L406" s="66"/>
      <c r="P406" s="66"/>
      <c r="Q406" s="66"/>
    </row>
    <row r="407" spans="12:17" x14ac:dyDescent="0.25">
      <c r="L407" s="66"/>
      <c r="P407" s="66"/>
      <c r="Q407" s="66"/>
    </row>
    <row r="408" spans="12:17" x14ac:dyDescent="0.25">
      <c r="L408" s="66"/>
      <c r="P408" s="66"/>
      <c r="Q408" s="66"/>
    </row>
    <row r="409" spans="12:17" x14ac:dyDescent="0.25">
      <c r="L409" s="66"/>
      <c r="P409" s="66"/>
      <c r="Q409" s="66"/>
    </row>
    <row r="410" spans="12:17" x14ac:dyDescent="0.25">
      <c r="L410" s="66"/>
      <c r="P410" s="66"/>
      <c r="Q410" s="66"/>
    </row>
    <row r="411" spans="12:17" x14ac:dyDescent="0.25">
      <c r="L411" s="66"/>
      <c r="P411" s="66"/>
      <c r="Q411" s="66"/>
    </row>
    <row r="412" spans="12:17" x14ac:dyDescent="0.25">
      <c r="L412" s="66"/>
      <c r="P412" s="66"/>
      <c r="Q412" s="66"/>
    </row>
    <row r="413" spans="12:17" x14ac:dyDescent="0.25">
      <c r="L413" s="66"/>
      <c r="P413" s="66"/>
      <c r="Q413" s="66"/>
    </row>
    <row r="414" spans="12:17" x14ac:dyDescent="0.25">
      <c r="L414" s="66"/>
      <c r="P414" s="66"/>
      <c r="Q414" s="66"/>
    </row>
    <row r="415" spans="12:17" x14ac:dyDescent="0.25">
      <c r="L415" s="66"/>
      <c r="P415" s="66"/>
      <c r="Q415" s="66"/>
    </row>
    <row r="416" spans="12:17" x14ac:dyDescent="0.25">
      <c r="L416" s="66"/>
      <c r="P416" s="66"/>
      <c r="Q416" s="66"/>
    </row>
    <row r="417" spans="12:17" x14ac:dyDescent="0.25">
      <c r="L417" s="66"/>
      <c r="P417" s="66"/>
      <c r="Q417" s="66"/>
    </row>
    <row r="418" spans="12:17" x14ac:dyDescent="0.25">
      <c r="L418" s="66"/>
      <c r="P418" s="66"/>
      <c r="Q418" s="66"/>
    </row>
    <row r="419" spans="12:17" x14ac:dyDescent="0.25">
      <c r="L419" s="66"/>
      <c r="P419" s="66"/>
      <c r="Q419" s="66"/>
    </row>
    <row r="420" spans="12:17" x14ac:dyDescent="0.25">
      <c r="L420" s="66"/>
      <c r="P420" s="66"/>
      <c r="Q420" s="66"/>
    </row>
    <row r="421" spans="12:17" x14ac:dyDescent="0.25">
      <c r="L421" s="66"/>
      <c r="P421" s="66"/>
      <c r="Q421" s="66"/>
    </row>
    <row r="422" spans="12:17" x14ac:dyDescent="0.25">
      <c r="L422" s="66"/>
      <c r="P422" s="66"/>
      <c r="Q422" s="66"/>
    </row>
    <row r="423" spans="12:17" x14ac:dyDescent="0.25">
      <c r="L423" s="66"/>
      <c r="P423" s="66"/>
      <c r="Q423" s="66"/>
    </row>
    <row r="424" spans="12:17" x14ac:dyDescent="0.25">
      <c r="L424" s="66"/>
      <c r="P424" s="66"/>
      <c r="Q424" s="66"/>
    </row>
    <row r="425" spans="12:17" x14ac:dyDescent="0.25">
      <c r="L425" s="66"/>
      <c r="P425" s="66"/>
      <c r="Q425" s="66"/>
    </row>
    <row r="426" spans="12:17" x14ac:dyDescent="0.25">
      <c r="L426" s="66"/>
      <c r="P426" s="66"/>
      <c r="Q426" s="66"/>
    </row>
    <row r="427" spans="12:17" x14ac:dyDescent="0.25">
      <c r="L427" s="66"/>
      <c r="P427" s="66"/>
      <c r="Q427" s="66"/>
    </row>
    <row r="428" spans="12:17" x14ac:dyDescent="0.25">
      <c r="L428" s="66"/>
      <c r="P428" s="66"/>
      <c r="Q428" s="66"/>
    </row>
    <row r="429" spans="12:17" x14ac:dyDescent="0.25">
      <c r="L429" s="66"/>
      <c r="P429" s="66"/>
      <c r="Q429" s="66"/>
    </row>
    <row r="430" spans="12:17" x14ac:dyDescent="0.25">
      <c r="L430" s="66"/>
      <c r="P430" s="66"/>
      <c r="Q430" s="66"/>
    </row>
    <row r="431" spans="12:17" x14ac:dyDescent="0.25">
      <c r="L431" s="66"/>
      <c r="P431" s="66"/>
      <c r="Q431" s="66"/>
    </row>
    <row r="432" spans="12:17" x14ac:dyDescent="0.25">
      <c r="L432" s="66"/>
      <c r="P432" s="66"/>
      <c r="Q432" s="66"/>
    </row>
    <row r="433" spans="12:17" x14ac:dyDescent="0.25">
      <c r="L433" s="66"/>
      <c r="P433" s="66"/>
      <c r="Q433" s="66"/>
    </row>
    <row r="434" spans="12:17" x14ac:dyDescent="0.25">
      <c r="L434" s="66"/>
      <c r="P434" s="66"/>
      <c r="Q434" s="66"/>
    </row>
    <row r="435" spans="12:17" x14ac:dyDescent="0.25">
      <c r="L435" s="66"/>
      <c r="P435" s="66"/>
      <c r="Q435" s="66"/>
    </row>
    <row r="436" spans="12:17" x14ac:dyDescent="0.25">
      <c r="L436" s="66"/>
      <c r="P436" s="66"/>
      <c r="Q436" s="66"/>
    </row>
    <row r="437" spans="12:17" x14ac:dyDescent="0.25">
      <c r="L437" s="66"/>
      <c r="P437" s="66"/>
      <c r="Q437" s="66"/>
    </row>
    <row r="438" spans="12:17" x14ac:dyDescent="0.25">
      <c r="L438" s="66"/>
      <c r="P438" s="66"/>
      <c r="Q438" s="66"/>
    </row>
    <row r="439" spans="12:17" x14ac:dyDescent="0.25">
      <c r="L439" s="66"/>
      <c r="P439" s="66"/>
      <c r="Q439" s="66"/>
    </row>
    <row r="440" spans="12:17" x14ac:dyDescent="0.25">
      <c r="L440" s="66"/>
      <c r="P440" s="66"/>
      <c r="Q440" s="66"/>
    </row>
    <row r="441" spans="12:17" x14ac:dyDescent="0.25">
      <c r="L441" s="66"/>
      <c r="P441" s="66"/>
      <c r="Q441" s="66"/>
    </row>
    <row r="442" spans="12:17" x14ac:dyDescent="0.25">
      <c r="L442" s="66"/>
      <c r="P442" s="66"/>
      <c r="Q442" s="66"/>
    </row>
    <row r="443" spans="12:17" x14ac:dyDescent="0.25">
      <c r="L443" s="66"/>
      <c r="P443" s="66"/>
      <c r="Q443" s="66"/>
    </row>
    <row r="444" spans="12:17" x14ac:dyDescent="0.25">
      <c r="L444" s="66"/>
      <c r="P444" s="66"/>
      <c r="Q444" s="66"/>
    </row>
    <row r="445" spans="12:17" x14ac:dyDescent="0.25">
      <c r="L445" s="66"/>
      <c r="P445" s="66"/>
      <c r="Q445" s="66"/>
    </row>
    <row r="446" spans="12:17" x14ac:dyDescent="0.25">
      <c r="L446" s="66"/>
      <c r="P446" s="66"/>
      <c r="Q446" s="66"/>
    </row>
    <row r="447" spans="12:17" x14ac:dyDescent="0.25">
      <c r="L447" s="66"/>
      <c r="P447" s="66"/>
      <c r="Q447" s="66"/>
    </row>
    <row r="448" spans="12:17" x14ac:dyDescent="0.25">
      <c r="L448" s="66"/>
      <c r="P448" s="66"/>
      <c r="Q448" s="66"/>
    </row>
    <row r="449" spans="12:17" x14ac:dyDescent="0.25">
      <c r="L449" s="66"/>
      <c r="P449" s="66"/>
      <c r="Q449" s="66"/>
    </row>
    <row r="450" spans="12:17" x14ac:dyDescent="0.25">
      <c r="L450" s="66"/>
      <c r="P450" s="66"/>
      <c r="Q450" s="66"/>
    </row>
    <row r="451" spans="12:17" x14ac:dyDescent="0.25">
      <c r="L451" s="66"/>
      <c r="P451" s="66"/>
      <c r="Q451" s="66"/>
    </row>
    <row r="452" spans="12:17" x14ac:dyDescent="0.25">
      <c r="L452" s="66"/>
      <c r="P452" s="66"/>
      <c r="Q452" s="66"/>
    </row>
    <row r="453" spans="12:17" x14ac:dyDescent="0.25">
      <c r="L453" s="66"/>
      <c r="P453" s="66"/>
      <c r="Q453" s="66"/>
    </row>
    <row r="454" spans="12:17" x14ac:dyDescent="0.25">
      <c r="L454" s="66"/>
      <c r="P454" s="66"/>
      <c r="Q454" s="66"/>
    </row>
    <row r="455" spans="12:17" x14ac:dyDescent="0.25">
      <c r="L455" s="66"/>
      <c r="P455" s="66"/>
      <c r="Q455" s="66"/>
    </row>
    <row r="456" spans="12:17" x14ac:dyDescent="0.25">
      <c r="L456" s="66"/>
      <c r="P456" s="66"/>
      <c r="Q456" s="66"/>
    </row>
    <row r="457" spans="12:17" x14ac:dyDescent="0.25">
      <c r="L457" s="66"/>
      <c r="P457" s="66"/>
      <c r="Q457" s="66"/>
    </row>
    <row r="458" spans="12:17" x14ac:dyDescent="0.25">
      <c r="L458" s="66"/>
      <c r="P458" s="66"/>
      <c r="Q458" s="66"/>
    </row>
    <row r="459" spans="12:17" x14ac:dyDescent="0.25">
      <c r="L459" s="66"/>
      <c r="P459" s="66"/>
      <c r="Q459" s="66"/>
    </row>
    <row r="460" spans="12:17" x14ac:dyDescent="0.25">
      <c r="L460" s="66"/>
      <c r="P460" s="66"/>
      <c r="Q460" s="66"/>
    </row>
    <row r="461" spans="12:17" x14ac:dyDescent="0.25">
      <c r="L461" s="66"/>
      <c r="P461" s="66"/>
      <c r="Q461" s="66"/>
    </row>
    <row r="462" spans="12:17" x14ac:dyDescent="0.25">
      <c r="L462" s="66"/>
      <c r="P462" s="66"/>
      <c r="Q462" s="66"/>
    </row>
    <row r="463" spans="12:17" x14ac:dyDescent="0.25">
      <c r="L463" s="66"/>
      <c r="P463" s="66"/>
      <c r="Q463" s="66"/>
    </row>
    <row r="464" spans="12:17" x14ac:dyDescent="0.25">
      <c r="L464" s="66"/>
      <c r="P464" s="66"/>
      <c r="Q464" s="66"/>
    </row>
    <row r="465" spans="12:17" x14ac:dyDescent="0.25">
      <c r="L465" s="66"/>
      <c r="P465" s="66"/>
      <c r="Q465" s="66"/>
    </row>
    <row r="466" spans="12:17" x14ac:dyDescent="0.25">
      <c r="L466" s="66"/>
      <c r="P466" s="66"/>
      <c r="Q466" s="66"/>
    </row>
    <row r="467" spans="12:17" x14ac:dyDescent="0.25">
      <c r="L467" s="66"/>
      <c r="P467" s="66"/>
      <c r="Q467" s="66"/>
    </row>
    <row r="468" spans="12:17" x14ac:dyDescent="0.25">
      <c r="L468" s="66"/>
      <c r="P468" s="66"/>
      <c r="Q468" s="66"/>
    </row>
    <row r="469" spans="12:17" x14ac:dyDescent="0.25">
      <c r="L469" s="66"/>
      <c r="P469" s="66"/>
      <c r="Q469" s="66"/>
    </row>
    <row r="470" spans="12:17" x14ac:dyDescent="0.25">
      <c r="L470" s="66"/>
      <c r="P470" s="66"/>
      <c r="Q470" s="66"/>
    </row>
    <row r="471" spans="12:17" x14ac:dyDescent="0.25">
      <c r="L471" s="66"/>
      <c r="P471" s="66"/>
      <c r="Q471" s="66"/>
    </row>
    <row r="472" spans="12:17" x14ac:dyDescent="0.25">
      <c r="L472" s="66"/>
      <c r="P472" s="66"/>
      <c r="Q472" s="66"/>
    </row>
    <row r="473" spans="12:17" x14ac:dyDescent="0.25">
      <c r="L473" s="66"/>
      <c r="P473" s="66"/>
      <c r="Q473" s="66"/>
    </row>
    <row r="474" spans="12:17" x14ac:dyDescent="0.25">
      <c r="L474" s="66"/>
      <c r="P474" s="66"/>
      <c r="Q474" s="66"/>
    </row>
    <row r="475" spans="12:17" x14ac:dyDescent="0.25">
      <c r="L475" s="66"/>
      <c r="P475" s="66"/>
      <c r="Q475" s="66"/>
    </row>
    <row r="476" spans="12:17" x14ac:dyDescent="0.25">
      <c r="L476" s="66"/>
      <c r="P476" s="66"/>
      <c r="Q476" s="66"/>
    </row>
    <row r="477" spans="12:17" x14ac:dyDescent="0.25">
      <c r="L477" s="66"/>
      <c r="P477" s="66"/>
      <c r="Q477" s="66"/>
    </row>
    <row r="478" spans="12:17" x14ac:dyDescent="0.25">
      <c r="L478" s="66"/>
      <c r="P478" s="66"/>
      <c r="Q478" s="66"/>
    </row>
    <row r="479" spans="12:17" x14ac:dyDescent="0.25">
      <c r="L479" s="66"/>
      <c r="P479" s="66"/>
      <c r="Q479" s="66"/>
    </row>
    <row r="480" spans="12:17" x14ac:dyDescent="0.25">
      <c r="L480" s="66"/>
      <c r="P480" s="66"/>
      <c r="Q480" s="66"/>
    </row>
    <row r="481" spans="12:17" x14ac:dyDescent="0.25">
      <c r="L481" s="66"/>
      <c r="P481" s="66"/>
      <c r="Q481" s="66"/>
    </row>
    <row r="482" spans="12:17" x14ac:dyDescent="0.25">
      <c r="L482" s="66"/>
      <c r="P482" s="66"/>
      <c r="Q482" s="66"/>
    </row>
    <row r="483" spans="12:17" x14ac:dyDescent="0.25">
      <c r="L483" s="66"/>
      <c r="P483" s="66"/>
      <c r="Q483" s="66"/>
    </row>
    <row r="484" spans="12:17" x14ac:dyDescent="0.25">
      <c r="L484" s="66"/>
      <c r="P484" s="66"/>
      <c r="Q484" s="66"/>
    </row>
    <row r="485" spans="12:17" x14ac:dyDescent="0.25">
      <c r="L485" s="66"/>
      <c r="P485" s="66"/>
      <c r="Q485" s="66"/>
    </row>
    <row r="486" spans="12:17" x14ac:dyDescent="0.25">
      <c r="L486" s="66"/>
      <c r="P486" s="66"/>
      <c r="Q486" s="66"/>
    </row>
    <row r="487" spans="12:17" x14ac:dyDescent="0.25">
      <c r="L487" s="66"/>
      <c r="P487" s="66"/>
      <c r="Q487" s="66"/>
    </row>
    <row r="488" spans="12:17" x14ac:dyDescent="0.25">
      <c r="L488" s="66"/>
      <c r="P488" s="66"/>
      <c r="Q488" s="66"/>
    </row>
    <row r="489" spans="12:17" x14ac:dyDescent="0.25">
      <c r="L489" s="66"/>
      <c r="P489" s="66"/>
      <c r="Q489" s="66"/>
    </row>
    <row r="490" spans="12:17" x14ac:dyDescent="0.25">
      <c r="L490" s="66"/>
      <c r="P490" s="66"/>
      <c r="Q490" s="66"/>
    </row>
    <row r="491" spans="12:17" x14ac:dyDescent="0.25">
      <c r="L491" s="66"/>
      <c r="P491" s="66"/>
      <c r="Q491" s="66"/>
    </row>
    <row r="492" spans="12:17" x14ac:dyDescent="0.25">
      <c r="L492" s="66"/>
      <c r="P492" s="66"/>
      <c r="Q492" s="66"/>
    </row>
    <row r="493" spans="12:17" x14ac:dyDescent="0.25">
      <c r="L493" s="66"/>
      <c r="P493" s="66"/>
      <c r="Q493" s="66"/>
    </row>
    <row r="494" spans="12:17" x14ac:dyDescent="0.25">
      <c r="L494" s="66"/>
      <c r="P494" s="66"/>
      <c r="Q494" s="66"/>
    </row>
    <row r="495" spans="12:17" x14ac:dyDescent="0.25">
      <c r="L495" s="66"/>
      <c r="P495" s="66"/>
      <c r="Q495" s="66"/>
    </row>
    <row r="496" spans="12:17" x14ac:dyDescent="0.25">
      <c r="L496" s="66"/>
      <c r="P496" s="66"/>
      <c r="Q496" s="66"/>
    </row>
    <row r="497" spans="12:17" x14ac:dyDescent="0.25">
      <c r="L497" s="66"/>
      <c r="P497" s="66"/>
      <c r="Q497" s="66"/>
    </row>
    <row r="498" spans="12:17" x14ac:dyDescent="0.25">
      <c r="L498" s="66"/>
      <c r="P498" s="66"/>
      <c r="Q498" s="66"/>
    </row>
    <row r="499" spans="12:17" x14ac:dyDescent="0.25">
      <c r="L499" s="66"/>
      <c r="P499" s="66"/>
      <c r="Q499" s="66"/>
    </row>
    <row r="500" spans="12:17" x14ac:dyDescent="0.25">
      <c r="L500" s="66"/>
      <c r="P500" s="66"/>
      <c r="Q500" s="66"/>
    </row>
    <row r="501" spans="12:17" x14ac:dyDescent="0.25">
      <c r="L501" s="66"/>
      <c r="P501" s="66"/>
      <c r="Q501" s="66"/>
    </row>
    <row r="502" spans="12:17" x14ac:dyDescent="0.25">
      <c r="L502" s="66"/>
      <c r="P502" s="66"/>
      <c r="Q502" s="66"/>
    </row>
    <row r="503" spans="12:17" x14ac:dyDescent="0.25">
      <c r="L503" s="66"/>
      <c r="P503" s="66"/>
      <c r="Q503" s="66"/>
    </row>
    <row r="504" spans="12:17" x14ac:dyDescent="0.25">
      <c r="L504" s="66"/>
      <c r="P504" s="66"/>
      <c r="Q504" s="66"/>
    </row>
    <row r="505" spans="12:17" x14ac:dyDescent="0.25">
      <c r="L505" s="66"/>
      <c r="P505" s="66"/>
      <c r="Q505" s="66"/>
    </row>
    <row r="506" spans="12:17" x14ac:dyDescent="0.25">
      <c r="L506" s="66"/>
      <c r="P506" s="66"/>
      <c r="Q506" s="66"/>
    </row>
    <row r="507" spans="12:17" x14ac:dyDescent="0.25">
      <c r="L507" s="66"/>
      <c r="P507" s="66"/>
      <c r="Q507" s="66"/>
    </row>
    <row r="508" spans="12:17" x14ac:dyDescent="0.25">
      <c r="L508" s="66"/>
      <c r="P508" s="66"/>
      <c r="Q508" s="66"/>
    </row>
    <row r="509" spans="12:17" x14ac:dyDescent="0.25">
      <c r="L509" s="66"/>
      <c r="P509" s="66"/>
      <c r="Q509" s="66"/>
    </row>
    <row r="510" spans="12:17" x14ac:dyDescent="0.25">
      <c r="L510" s="66"/>
      <c r="P510" s="66"/>
      <c r="Q510" s="66"/>
    </row>
    <row r="511" spans="12:17" x14ac:dyDescent="0.25">
      <c r="L511" s="66"/>
      <c r="P511" s="66"/>
      <c r="Q511" s="66"/>
    </row>
    <row r="512" spans="12:17" x14ac:dyDescent="0.25">
      <c r="L512" s="66"/>
      <c r="P512" s="66"/>
      <c r="Q512" s="66"/>
    </row>
    <row r="513" spans="12:17" x14ac:dyDescent="0.25">
      <c r="L513" s="66"/>
      <c r="P513" s="66"/>
      <c r="Q513" s="66"/>
    </row>
    <row r="514" spans="12:17" x14ac:dyDescent="0.25">
      <c r="L514" s="66"/>
      <c r="P514" s="66"/>
      <c r="Q514" s="66"/>
    </row>
    <row r="515" spans="12:17" x14ac:dyDescent="0.25">
      <c r="L515" s="66"/>
      <c r="P515" s="66"/>
      <c r="Q515" s="66"/>
    </row>
    <row r="516" spans="12:17" x14ac:dyDescent="0.25">
      <c r="L516" s="66"/>
      <c r="P516" s="66"/>
      <c r="Q516" s="66"/>
    </row>
    <row r="517" spans="12:17" x14ac:dyDescent="0.25">
      <c r="L517" s="66"/>
      <c r="P517" s="66"/>
      <c r="Q517" s="66"/>
    </row>
    <row r="518" spans="12:17" x14ac:dyDescent="0.25">
      <c r="L518" s="66"/>
      <c r="P518" s="66"/>
      <c r="Q518" s="66"/>
    </row>
    <row r="519" spans="12:17" x14ac:dyDescent="0.25">
      <c r="L519" s="66"/>
      <c r="P519" s="66"/>
      <c r="Q519" s="66"/>
    </row>
    <row r="520" spans="12:17" x14ac:dyDescent="0.25">
      <c r="L520" s="66"/>
    </row>
    <row r="521" spans="12:17" x14ac:dyDescent="0.25">
      <c r="L521" s="66"/>
    </row>
    <row r="522" spans="12:17" x14ac:dyDescent="0.25">
      <c r="L522" s="66"/>
    </row>
    <row r="523" spans="12:17" x14ac:dyDescent="0.25">
      <c r="L523" s="66"/>
    </row>
  </sheetData>
  <mergeCells count="36">
    <mergeCell ref="W1:Y2"/>
    <mergeCell ref="W3:W4"/>
    <mergeCell ref="X3:X4"/>
    <mergeCell ref="Y3:Y4"/>
    <mergeCell ref="B1:D1"/>
    <mergeCell ref="E1:M1"/>
    <mergeCell ref="N1:V1"/>
    <mergeCell ref="B2:D2"/>
    <mergeCell ref="E2:G2"/>
    <mergeCell ref="H2:J2"/>
    <mergeCell ref="K2:M2"/>
    <mergeCell ref="N2:P2"/>
    <mergeCell ref="T2:V2"/>
    <mergeCell ref="M3:M4"/>
    <mergeCell ref="B3:B4"/>
    <mergeCell ref="C3:C4"/>
    <mergeCell ref="T3:T4"/>
    <mergeCell ref="U3:U4"/>
    <mergeCell ref="V3:V4"/>
    <mergeCell ref="N3:N4"/>
    <mergeCell ref="O3:O4"/>
    <mergeCell ref="P3:P4"/>
    <mergeCell ref="Q3:Q4"/>
    <mergeCell ref="R3:R4"/>
    <mergeCell ref="S3:S4"/>
    <mergeCell ref="Q2:S2"/>
    <mergeCell ref="E3:E4"/>
    <mergeCell ref="F3:F4"/>
    <mergeCell ref="G3:G4"/>
    <mergeCell ref="A3:A4"/>
    <mergeCell ref="H3:H4"/>
    <mergeCell ref="I3:I4"/>
    <mergeCell ref="D3:D4"/>
    <mergeCell ref="J3:J4"/>
    <mergeCell ref="K3:K4"/>
    <mergeCell ref="L3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HNT Sajtó</cp:lastModifiedBy>
  <dcterms:created xsi:type="dcterms:W3CDTF">2015-09-21T08:34:19Z</dcterms:created>
  <dcterms:modified xsi:type="dcterms:W3CDTF">2016-05-12T08:24:41Z</dcterms:modified>
</cp:coreProperties>
</file>